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00" windowHeight="6090" activeTab="0"/>
  </bookViews>
  <sheets>
    <sheet name="CDKT" sheetId="1" r:id="rId1"/>
    <sheet name="KQHDKD" sheetId="2" r:id="rId2"/>
    <sheet name="BCTCTT" sheetId="3" r:id="rId3"/>
  </sheets>
  <definedNames/>
  <calcPr fullCalcOnLoad="1"/>
</workbook>
</file>

<file path=xl/sharedStrings.xml><?xml version="1.0" encoding="utf-8"?>
<sst xmlns="http://schemas.openxmlformats.org/spreadsheetml/2006/main" count="228" uniqueCount="210">
  <si>
    <t>TÀI SẢN</t>
  </si>
  <si>
    <t>Mã 
số</t>
  </si>
  <si>
    <t xml:space="preserve">Thuyết
minh    </t>
  </si>
  <si>
    <t>Số cuối kỳ</t>
  </si>
  <si>
    <t>Số đầu năm</t>
  </si>
  <si>
    <t>A. TÀI SẢN NGẮN HẠN (100=110+120+130+140+150)</t>
  </si>
  <si>
    <t>I. Tiền và các khoản tương đương tiền</t>
  </si>
  <si>
    <t>1. Tiền</t>
  </si>
  <si>
    <t>2. Các khoản tương đương tiền</t>
  </si>
  <si>
    <t>II. Các khoản đầu tư tài chính ngắn hạn</t>
  </si>
  <si>
    <t>1. Đầu tư ngắn hạn</t>
  </si>
  <si>
    <t>2. Dự phòng giảm giá chứng khoán đầu tư ngắn hạn</t>
  </si>
  <si>
    <t>III. Các khoản phải thu</t>
  </si>
  <si>
    <t>1. Phải thu khách hàng</t>
  </si>
  <si>
    <t>2. Trả trước cho người bán</t>
  </si>
  <si>
    <t>3. Phải thu nội bộ</t>
  </si>
  <si>
    <t>4. Phải thu theo tiến độ kế hoạch hợp đồng xây dựng</t>
  </si>
  <si>
    <t>5. Các khoản phải thu khác</t>
  </si>
  <si>
    <t>6. Dự phòng các khoản phải thu khó đòi</t>
  </si>
  <si>
    <t>IV. Hàng tồn kho</t>
  </si>
  <si>
    <t>1. Hàng tồn kho</t>
  </si>
  <si>
    <t>2. Dự phòng giảm giá hàng tồn kho</t>
  </si>
  <si>
    <t>V. Tài sản ngắn hạn khác</t>
  </si>
  <si>
    <t>1. Chi phí trả trước ngắn hạn</t>
  </si>
  <si>
    <t>2. Thuế GTGT được khấu trừ</t>
  </si>
  <si>
    <t>3. Thuế và các khoản phải thu Nhà nước</t>
  </si>
  <si>
    <t>4. Tài sản ngắn hạn khác</t>
  </si>
  <si>
    <t>B. TÀI SẢN DÀI HẠN (200=210+220+240+250+260)</t>
  </si>
  <si>
    <t>I. Các khoản phải thu dài hạn</t>
  </si>
  <si>
    <t>1. Phải thu dài hạn của khách hàng</t>
  </si>
  <si>
    <t>2. Vốn kinh doanh ở đơn vị trực thuộc</t>
  </si>
  <si>
    <t>3. Phải thu dài hạn nội bộ</t>
  </si>
  <si>
    <t>3. Phải thu dài hạn khác</t>
  </si>
  <si>
    <t>4. Dự phòng phải thu dài hạn khó đòi</t>
  </si>
  <si>
    <t>II. Tài sản cố định</t>
  </si>
  <si>
    <t>1. Tài sản cố định hữu hình</t>
  </si>
  <si>
    <t xml:space="preserve">          - Nguyên giá</t>
  </si>
  <si>
    <t xml:space="preserve">          - Giá trị hao mòn lũy kế</t>
  </si>
  <si>
    <t>2. Tài sản cố định thuê tài chính</t>
  </si>
  <si>
    <t>3. Tài sản cố định vô hình</t>
  </si>
  <si>
    <t>4. Chi phí xây dựng cơ bản dở dang</t>
  </si>
  <si>
    <t>Thuyết 
minh</t>
  </si>
  <si>
    <t>III. Bất động sản đầu tư</t>
  </si>
  <si>
    <t>IV. Các khoản đầu tư tài chính dài hạn</t>
  </si>
  <si>
    <t>1. Đầu tư vào công ty con</t>
  </si>
  <si>
    <t>2. Đầu tư vào công ty liên kết, liên doanh</t>
  </si>
  <si>
    <t>3. Đầu tư dài hạn khác</t>
  </si>
  <si>
    <t>4. Dự phòng giảm giá đầu tư tài chính dài hạn</t>
  </si>
  <si>
    <t>V. Tài sản dài hạn khác</t>
  </si>
  <si>
    <t>1. Chi phí trả trước dài hạn</t>
  </si>
  <si>
    <t>2. Tài sản thuế thu nhập hoãn lại</t>
  </si>
  <si>
    <t>3. Tài sản dài hạn khác</t>
  </si>
  <si>
    <t>TỔNG CỘNG TÀI SẢN (270=100+200)</t>
  </si>
  <si>
    <t>NGUỒN VỐN</t>
  </si>
  <si>
    <t>A. NỢ PHẢI TRẢ (300=310+320)</t>
  </si>
  <si>
    <t>I. Nợ ngắn hạn</t>
  </si>
  <si>
    <t>1. Vay và nợ ngắn hạn</t>
  </si>
  <si>
    <t>2. Phải trả người bán</t>
  </si>
  <si>
    <t>3. Người mua trả tiền trước</t>
  </si>
  <si>
    <t>4. Thuế và các khoản phải nộp Nhà Nước</t>
  </si>
  <si>
    <t>5. Phải trả người lao động</t>
  </si>
  <si>
    <t>6. Chi phí phải trả</t>
  </si>
  <si>
    <t>7. Phải trả nội bộ</t>
  </si>
  <si>
    <t>8. Phải trả theo tiến độ kế hoạch hợp đồng xây dựng</t>
  </si>
  <si>
    <t>9. Các khoản phải trả phải nộp ngắn hạn khác</t>
  </si>
  <si>
    <t>10. Dự phòng phải trả ngắn hạn</t>
  </si>
  <si>
    <t>II. Nợ dài hạn</t>
  </si>
  <si>
    <t>1. Phải trả dài hạn người bán</t>
  </si>
  <si>
    <t>2. Phải trả dài hạn nội bộ</t>
  </si>
  <si>
    <t>3. Phải trả dài hạn khác</t>
  </si>
  <si>
    <t>4. Vay và nợ dài hạn</t>
  </si>
  <si>
    <t>5. Thuế thu nhập hoãn lại phải trả</t>
  </si>
  <si>
    <t>6. Dự phòng trợ cấp mất việc làm</t>
  </si>
  <si>
    <t>6. Dự phòng phải trả dài hạn</t>
  </si>
  <si>
    <t>B. VỐN CHỦ SỞ HỮU (400=410+420)</t>
  </si>
  <si>
    <t>I. Vốn chủ sở hữu</t>
  </si>
  <si>
    <t>1. Vốn đầu tư của chủ sở hữu</t>
  </si>
  <si>
    <t>2. Thặng dư vốn cổ phần</t>
  </si>
  <si>
    <t>3. Vốn khác của chủ sở hữu</t>
  </si>
  <si>
    <t>4. Cổ phiếu quỹ</t>
  </si>
  <si>
    <t>5. Chênh lệch đánh giá lại tài sản</t>
  </si>
  <si>
    <t>6. Chênh lệch tỷ giá hối đoái</t>
  </si>
  <si>
    <t>7. Quỹ đầu tư phát triển</t>
  </si>
  <si>
    <t>8. Quỹ dự phòng tài chính</t>
  </si>
  <si>
    <t>9. Quỹ khác thuộc vốn chủ sở hữu</t>
  </si>
  <si>
    <t>10. Lợi nhuận sau thuế chưa phân phối</t>
  </si>
  <si>
    <t>11. Nguồn vốn đầu tư XDCB</t>
  </si>
  <si>
    <t>II. Nguồn kinh phí và quỹ khác</t>
  </si>
  <si>
    <t>1. Quỹ khen thưởng, phúc lợi</t>
  </si>
  <si>
    <t>2. Nguồn kinh phí</t>
  </si>
  <si>
    <t>3. Nguồn kinh phí đã hình thành TSCĐ</t>
  </si>
  <si>
    <t>TỔNG CỘNG NGUỒN VỐN (430=300+400)</t>
  </si>
  <si>
    <t>Ghi chú: - Số liệu trong các chỉ tiêu có dấu (*) được ghi bằng số âm dưới hình thức ghi trong ngoặc đơn ()</t>
  </si>
  <si>
    <t>Tổng Giám Đốc</t>
  </si>
  <si>
    <t>NGUYỄN HÙNG</t>
  </si>
  <si>
    <t>CHỈ TIÊU</t>
  </si>
  <si>
    <t>Thuyết
 minh</t>
  </si>
  <si>
    <t>Năm nay</t>
  </si>
  <si>
    <t>Năm trước</t>
  </si>
  <si>
    <t>1. Doanh thu bán hàng và cung cấp dịch vụ</t>
  </si>
  <si>
    <t>01</t>
  </si>
  <si>
    <t>2. Các khoản giảm trừ</t>
  </si>
  <si>
    <t>03</t>
  </si>
  <si>
    <t>3. Doanh thu thuần về bán hàng và cung cấp dịch vụ (10=01-03)</t>
  </si>
  <si>
    <t>4. Giá vốn hàng bán</t>
  </si>
  <si>
    <t>5. Lợi nhuận gộp về bán hàng và cung cấp dịch vụ (20=10-11)</t>
  </si>
  <si>
    <t>6. Doanh thu hoạt động tài chính</t>
  </si>
  <si>
    <t>7. Chi phí tài chính</t>
  </si>
  <si>
    <t>- Trong đó chi phí lãi vay</t>
  </si>
  <si>
    <t>8. Chi phí bán hàng</t>
  </si>
  <si>
    <t>9. Chi phí quản lý doanh nghiệp</t>
  </si>
  <si>
    <t>10. Lợi nhuận thuần từ hoạt động kinh doanh  {30=20+(21-22)-(24+25)}</t>
  </si>
  <si>
    <t>11. Thu nhập khác</t>
  </si>
  <si>
    <t>12. Chi phí khác</t>
  </si>
  <si>
    <t>13. Lợi nhuận khác (40=31-32)</t>
  </si>
  <si>
    <t>14. Tổng lợi nhuận kế toán trước thuế (50=30+40)</t>
  </si>
  <si>
    <t>15. Chi phí thuế TNDN hiện hành</t>
  </si>
  <si>
    <t>16. Chi phí thuế TNDN hoãn lại</t>
  </si>
  <si>
    <t>17. Lợi nhuận sau thuế thu nhập doanh nghiệp (60=50-51)</t>
  </si>
  <si>
    <t>18. Lãi cơ bản trên cổ phiếu</t>
  </si>
  <si>
    <t xml:space="preserve">  Người lập biểu                                        Kế toán trưởng</t>
  </si>
  <si>
    <t>BẢNG CÂN ĐỐI KẾ TOÁN GIỮA NIÊN ĐỘ</t>
  </si>
  <si>
    <t>Tại ngày 31 tháng 03 năm 2007</t>
  </si>
  <si>
    <r>
      <t>Đơn vị tính</t>
    </r>
    <r>
      <rPr>
        <i/>
        <sz val="12"/>
        <rFont val="Times New Roman"/>
        <family val="1"/>
      </rPr>
      <t>: đồng Việt Nam</t>
    </r>
  </si>
  <si>
    <t>Lập, ngày 19 tháng 04 năm 2007</t>
  </si>
  <si>
    <t xml:space="preserve">     Người lập biểu                                Kế toán trưởng</t>
  </si>
  <si>
    <t>HỒ THỊ NGỌC TUYẾT             HUỲNH THỊ THANH HÀ</t>
  </si>
  <si>
    <t>BÁO CÁO KẾT QUẢ HOẠT ĐỘNG KINH DOANH GIỮA NIÊN ĐỘ</t>
  </si>
  <si>
    <t>Qúy 1 Năm 2007</t>
  </si>
  <si>
    <t>Qúy 1</t>
  </si>
  <si>
    <t>Lũy kế 
từ đầu năm đến cuối quý này</t>
  </si>
  <si>
    <t xml:space="preserve">  HỒ THỊ NGỌC TUYẾT                          HUỲNH THỊ THANH HÀ</t>
  </si>
  <si>
    <t>(Ban hành kèm theo Thông tư số 57/2004/TT-BTC ngày 17/06/2004 của Bộ trưởng Bộ Tài chính hướng dẫn về việc Công bố thông tin trên thị trường chứng khoán)</t>
  </si>
  <si>
    <r>
      <t>Số</t>
    </r>
    <r>
      <rPr>
        <i/>
        <sz val="11"/>
        <rFont val="Arial"/>
        <family val="2"/>
      </rPr>
      <t>: 04-07 / CBTTĐK - BT6</t>
    </r>
  </si>
  <si>
    <t xml:space="preserve">BÁO CÁO TÀI CHÍNH TÓM TẮT </t>
  </si>
  <si>
    <t xml:space="preserve">Quý I Năm 2006
</t>
  </si>
  <si>
    <t>CÔNG TY CỔ PHẦN BÊ TÔNG 620 CHÂU THỚI</t>
  </si>
  <si>
    <t>I. BẢNG CÂN ĐỐI KẾ TOÁN</t>
  </si>
  <si>
    <t>STT</t>
  </si>
  <si>
    <t>Nội dung</t>
  </si>
  <si>
    <t>Số dư đầu kỳ 01/01/2007)</t>
  </si>
  <si>
    <t>Số dư cuối kỳ
(31/3/2007)</t>
  </si>
  <si>
    <t>I</t>
  </si>
  <si>
    <t>Tài sản ngắn hạn</t>
  </si>
  <si>
    <t>Tiền và các khoản tuơng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</si>
  <si>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</si>
  <si>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</si>
  <si>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</si>
  <si>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</si>
  <si>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</si>
  <si>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</si>
  <si>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</si>
  <si>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 xml:space="preserve">Tài sản cố định </t>
  </si>
  <si>
    <t>_ Tài sản cố định hữu hình</t>
  </si>
  <si>
    <t>_ Tài sản cố định vô hình</t>
  </si>
  <si>
    <t>-</t>
  </si>
  <si>
    <t>_ Tài sản cố định thuê tài chính</t>
  </si>
  <si>
    <t>_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</si>
  <si>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</si>
  <si>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</si>
  <si>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</si>
  <si>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</si>
  <si>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</si>
  <si>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</si>
  <si>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</si>
  <si>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</si>
  <si>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</si>
  <si>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</si>
  <si>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</si>
  <si>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</si>
  <si>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>_ Vốn đầu tư của chủ sở hữu</t>
  </si>
  <si>
    <t>_ Thặng dư vốn cổ phần</t>
  </si>
  <si>
    <t>_ Cổ phiếu quỹ</t>
  </si>
  <si>
    <t>_ Chênh lệch đánh giá lại tài sản</t>
  </si>
  <si>
    <t>_ Chênh lệch tỉ giá hối đóai</t>
  </si>
  <si>
    <t>_ Các quỹ</t>
  </si>
  <si>
    <t>_ Lợi nhuận sau thuế chưa phân phối</t>
  </si>
  <si>
    <t>_ Nguồn vốn đầu tư XDCB</t>
  </si>
  <si>
    <t>Nguồn kinh phí và quỹ khác</t>
  </si>
  <si>
    <t>_ Quỹ khen thưởng, phúc lợi</t>
  </si>
  <si>
    <t>_ Nguồn kinh phí</t>
  </si>
  <si>
    <t>_ Nguồn kinh phí đã hình thành TSCĐ</t>
  </si>
  <si>
    <t>VI</t>
  </si>
  <si>
    <t>Tổng nguồn vốn</t>
  </si>
  <si>
    <t>II. KẾT QUẢ HOẠT ĐỘNG SẢN XUẤT KINH DOANH</t>
  </si>
  <si>
    <t>(Áp dụng đối với các doanh nghiệp sản xuất, chế biến, dịch vụ…)</t>
  </si>
  <si>
    <t>Chỉ tiêu</t>
  </si>
  <si>
    <t>Quý I năm 2007</t>
  </si>
  <si>
    <t xml:space="preserve">Lũy kế 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</si>
  <si>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</si>
  <si>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</si>
  <si>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</si>
  <si>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</si>
  <si>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</si>
  <si>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</si>
  <si>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</si>
  <si>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</si>
  <si>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</si>
  <si>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</si>
  <si>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</si>
  <si>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</si>
  <si>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</si>
  <si>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tóan trước thuế</t>
  </si>
  <si>
    <t>Thuế thu nhập phải nộp</t>
  </si>
  <si>
    <t>Lợi nhuận sau thuế</t>
  </si>
  <si>
    <t>Lãi cơ bản trên mỗi cổ phiếu</t>
  </si>
  <si>
    <t>Cổ tức trên mỗi cổ phiếu</t>
  </si>
  <si>
    <t xml:space="preserve"> Tp. Hồ Chí Minh, ngày 20 tháng 04 năm 2007</t>
  </si>
  <si>
    <t>CÔNG TY CP BÊTÔNG 620 CHÂU THỚI</t>
  </si>
  <si>
    <t>TỔNG GIÁM ĐỐC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</si>
</sst>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16"/>
      <name val="Georgia"/>
      <family val="1"/>
    </font>
    <font>
      <b/>
      <sz val="14"/>
      <color indexed="12"/>
      <name val="Georgia"/>
      <family val="1"/>
    </font>
    <font>
      <b/>
      <sz val="13"/>
      <color indexed="12"/>
      <name val="Georgia"/>
      <family val="1"/>
    </font>
    <font>
      <b/>
      <sz val="12"/>
      <color indexed="10"/>
      <name val="Arial"/>
      <family val="2"/>
    </font>
    <font>
      <b/>
      <sz val="13"/>
      <name val="Century"/>
      <family val="1"/>
    </font>
    <font>
      <sz val="13"/>
      <name val="Century"/>
      <family val="1"/>
    </font>
    <font>
      <b/>
      <sz val="12"/>
      <color indexed="12"/>
      <name val="Georgia"/>
      <family val="1"/>
    </font>
    <font>
      <sz val="10"/>
      <name val="Century"/>
      <family val="0"/>
    </font>
    <font>
      <sz val="12"/>
      <name val="Century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64" fontId="7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64" fontId="8" fillId="0" borderId="3" xfId="15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15" applyNumberFormat="1" applyFont="1" applyBorder="1" applyAlignment="1">
      <alignment/>
    </xf>
    <xf numFmtId="164" fontId="8" fillId="0" borderId="1" xfId="15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3" fillId="0" borderId="0" xfId="15" applyNumberFormat="1" applyAlignment="1">
      <alignment/>
    </xf>
    <xf numFmtId="0" fontId="9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15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 quotePrefix="1">
      <alignment/>
    </xf>
    <xf numFmtId="0" fontId="9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164" fontId="5" fillId="0" borderId="4" xfId="15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164" fontId="9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4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15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164" fontId="7" fillId="0" borderId="7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6" xfId="15" applyNumberFormat="1" applyFont="1" applyBorder="1" applyAlignment="1">
      <alignment horizontal="center"/>
    </xf>
    <xf numFmtId="164" fontId="2" fillId="0" borderId="6" xfId="15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6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 wrapText="1"/>
    </xf>
    <xf numFmtId="164" fontId="9" fillId="0" borderId="9" xfId="15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164" fontId="21" fillId="0" borderId="17" xfId="15" applyNumberFormat="1" applyFont="1" applyBorder="1" applyAlignment="1">
      <alignment/>
    </xf>
    <xf numFmtId="164" fontId="21" fillId="0" borderId="18" xfId="15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164" fontId="20" fillId="0" borderId="17" xfId="15" applyNumberFormat="1" applyFont="1" applyBorder="1" applyAlignment="1">
      <alignment/>
    </xf>
    <xf numFmtId="164" fontId="20" fillId="0" borderId="18" xfId="15" applyNumberFormat="1" applyFont="1" applyBorder="1" applyAlignment="1">
      <alignment/>
    </xf>
    <xf numFmtId="0" fontId="0" fillId="0" borderId="0" xfId="0" applyFont="1" applyAlignment="1">
      <alignment/>
    </xf>
    <xf numFmtId="164" fontId="21" fillId="0" borderId="18" xfId="15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164" fontId="20" fillId="0" borderId="22" xfId="15" applyNumberFormat="1" applyFont="1" applyBorder="1" applyAlignment="1">
      <alignment/>
    </xf>
    <xf numFmtId="164" fontId="20" fillId="0" borderId="23" xfId="15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164" fontId="21" fillId="0" borderId="25" xfId="15" applyNumberFormat="1" applyFont="1" applyBorder="1" applyAlignment="1">
      <alignment/>
    </xf>
    <xf numFmtId="164" fontId="21" fillId="0" borderId="26" xfId="15" applyNumberFormat="1" applyFont="1" applyBorder="1" applyAlignment="1">
      <alignment/>
    </xf>
    <xf numFmtId="164" fontId="23" fillId="0" borderId="27" xfId="0" applyNumberFormat="1" applyFont="1" applyBorder="1" applyAlignment="1">
      <alignment/>
    </xf>
    <xf numFmtId="3" fontId="21" fillId="0" borderId="17" xfId="15" applyNumberFormat="1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/>
    </xf>
    <xf numFmtId="164" fontId="21" fillId="0" borderId="22" xfId="15" applyNumberFormat="1" applyFont="1" applyBorder="1" applyAlignment="1">
      <alignment horizontal="right"/>
    </xf>
    <xf numFmtId="164" fontId="21" fillId="0" borderId="23" xfId="15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00">
      <selection activeCell="E63" sqref="E63"/>
    </sheetView>
  </sheetViews>
  <sheetFormatPr defaultColWidth="9.140625" defaultRowHeight="12.75"/>
  <cols>
    <col min="1" max="1" width="54.140625" style="0" customWidth="1"/>
    <col min="2" max="2" width="4.421875" style="3" customWidth="1"/>
    <col min="3" max="3" width="7.7109375" style="3" customWidth="1"/>
    <col min="4" max="5" width="15.28125" style="30" customWidth="1"/>
    <col min="7" max="16384" width="9.140625" style="65" customWidth="1"/>
  </cols>
  <sheetData>
    <row r="1" spans="1:5" ht="20.25">
      <c r="A1" s="80" t="s">
        <v>121</v>
      </c>
      <c r="B1" s="80"/>
      <c r="C1" s="80"/>
      <c r="D1" s="80"/>
      <c r="E1" s="80"/>
    </row>
    <row r="2" spans="1:5" ht="15.75">
      <c r="A2" s="77" t="s">
        <v>122</v>
      </c>
      <c r="B2" s="77"/>
      <c r="C2" s="77"/>
      <c r="D2" s="77"/>
      <c r="E2" s="77"/>
    </row>
    <row r="3" spans="1:5" ht="16.5" customHeight="1">
      <c r="A3" s="2"/>
      <c r="D3" s="81" t="s">
        <v>123</v>
      </c>
      <c r="E3" s="82"/>
    </row>
    <row r="4" spans="1:6" s="62" customFormat="1" ht="33" customHeight="1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7"/>
    </row>
    <row r="5" spans="1:6" s="62" customFormat="1" ht="12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7"/>
    </row>
    <row r="6" spans="1:6" s="66" customFormat="1" ht="18" customHeight="1">
      <c r="A6" s="9" t="s">
        <v>5</v>
      </c>
      <c r="B6" s="10">
        <v>100</v>
      </c>
      <c r="C6" s="10"/>
      <c r="D6" s="11">
        <f>D7+D10+D13+D20+D23</f>
        <v>470934707358</v>
      </c>
      <c r="E6" s="11">
        <f>E7+E10+E13+E20+E23</f>
        <v>483798065228</v>
      </c>
      <c r="F6" s="12"/>
    </row>
    <row r="7" spans="1:6" s="66" customFormat="1" ht="16.5" customHeight="1">
      <c r="A7" s="13" t="s">
        <v>6</v>
      </c>
      <c r="B7" s="14">
        <v>110</v>
      </c>
      <c r="C7" s="14"/>
      <c r="D7" s="15">
        <f>D8+D9</f>
        <v>107927424564</v>
      </c>
      <c r="E7" s="15">
        <f>E8+E9</f>
        <v>152435790243</v>
      </c>
      <c r="F7" s="63"/>
    </row>
    <row r="8" spans="1:6" s="62" customFormat="1" ht="16.5" customHeight="1">
      <c r="A8" s="16" t="s">
        <v>7</v>
      </c>
      <c r="B8" s="17">
        <v>111</v>
      </c>
      <c r="C8" s="17">
        <v>1</v>
      </c>
      <c r="D8" s="18">
        <v>14897506311</v>
      </c>
      <c r="E8" s="18">
        <v>52433790243</v>
      </c>
      <c r="F8" s="64"/>
    </row>
    <row r="9" spans="1:6" s="62" customFormat="1" ht="16.5" customHeight="1">
      <c r="A9" s="16" t="s">
        <v>8</v>
      </c>
      <c r="B9" s="17">
        <v>112</v>
      </c>
      <c r="C9" s="17">
        <v>1</v>
      </c>
      <c r="D9" s="18">
        <v>93029918253</v>
      </c>
      <c r="E9" s="18">
        <v>100002000000</v>
      </c>
      <c r="F9" s="64"/>
    </row>
    <row r="10" spans="1:6" s="66" customFormat="1" ht="16.5" customHeight="1">
      <c r="A10" s="13" t="s">
        <v>9</v>
      </c>
      <c r="B10" s="14">
        <v>120</v>
      </c>
      <c r="C10" s="14"/>
      <c r="D10" s="15">
        <f>D11+D12</f>
        <v>1800000000</v>
      </c>
      <c r="E10" s="15">
        <f>E11+E12</f>
        <v>3500000000</v>
      </c>
      <c r="F10" s="63"/>
    </row>
    <row r="11" spans="1:6" s="62" customFormat="1" ht="16.5" customHeight="1">
      <c r="A11" s="16" t="s">
        <v>10</v>
      </c>
      <c r="B11" s="17">
        <v>121</v>
      </c>
      <c r="C11" s="17">
        <v>2</v>
      </c>
      <c r="D11" s="18">
        <v>1800000000</v>
      </c>
      <c r="E11" s="18">
        <v>3500000000</v>
      </c>
      <c r="F11" s="64"/>
    </row>
    <row r="12" spans="1:6" s="62" customFormat="1" ht="16.5" customHeight="1">
      <c r="A12" s="16" t="s">
        <v>11</v>
      </c>
      <c r="B12" s="17">
        <v>129</v>
      </c>
      <c r="C12" s="17">
        <v>2</v>
      </c>
      <c r="D12" s="18"/>
      <c r="E12" s="18"/>
      <c r="F12" s="64"/>
    </row>
    <row r="13" spans="1:6" s="66" customFormat="1" ht="16.5" customHeight="1">
      <c r="A13" s="13" t="s">
        <v>12</v>
      </c>
      <c r="B13" s="14">
        <v>130</v>
      </c>
      <c r="C13" s="14"/>
      <c r="D13" s="15">
        <f>D14+D15+D16+D17+D18+D19</f>
        <v>141204335854</v>
      </c>
      <c r="E13" s="15">
        <f>E14+E15+E16+E17+E18+E19</f>
        <v>154311631703</v>
      </c>
      <c r="F13" s="63"/>
    </row>
    <row r="14" spans="1:6" s="62" customFormat="1" ht="16.5" customHeight="1">
      <c r="A14" s="16" t="s">
        <v>13</v>
      </c>
      <c r="B14" s="17">
        <v>131</v>
      </c>
      <c r="C14" s="17"/>
      <c r="D14" s="18">
        <v>86590515083</v>
      </c>
      <c r="E14" s="18">
        <f>100230911544-E30</f>
        <v>99441259661</v>
      </c>
      <c r="F14" s="64"/>
    </row>
    <row r="15" spans="1:6" s="62" customFormat="1" ht="16.5" customHeight="1">
      <c r="A15" s="16" t="s">
        <v>14</v>
      </c>
      <c r="B15" s="17">
        <v>132</v>
      </c>
      <c r="C15" s="17"/>
      <c r="D15" s="18">
        <v>6357848098</v>
      </c>
      <c r="E15" s="18">
        <v>14484321469</v>
      </c>
      <c r="F15" s="64"/>
    </row>
    <row r="16" spans="1:6" s="62" customFormat="1" ht="16.5" customHeight="1">
      <c r="A16" s="16" t="s">
        <v>15</v>
      </c>
      <c r="B16" s="17">
        <v>133</v>
      </c>
      <c r="C16" s="17"/>
      <c r="D16" s="18"/>
      <c r="E16" s="18"/>
      <c r="F16" s="64"/>
    </row>
    <row r="17" spans="1:6" s="62" customFormat="1" ht="16.5" customHeight="1">
      <c r="A17" s="16" t="s">
        <v>16</v>
      </c>
      <c r="B17" s="17">
        <v>134</v>
      </c>
      <c r="C17" s="17"/>
      <c r="D17" s="18"/>
      <c r="E17" s="18"/>
      <c r="F17" s="64"/>
    </row>
    <row r="18" spans="1:6" s="62" customFormat="1" ht="16.5" customHeight="1">
      <c r="A18" s="16" t="s">
        <v>17</v>
      </c>
      <c r="B18" s="17">
        <v>135</v>
      </c>
      <c r="C18" s="17">
        <v>3</v>
      </c>
      <c r="D18" s="18">
        <v>53226624352</v>
      </c>
      <c r="E18" s="18">
        <v>45356702252</v>
      </c>
      <c r="F18" s="64"/>
    </row>
    <row r="19" spans="1:6" s="62" customFormat="1" ht="16.5" customHeight="1">
      <c r="A19" s="16" t="s">
        <v>18</v>
      </c>
      <c r="B19" s="17">
        <v>139</v>
      </c>
      <c r="C19" s="17"/>
      <c r="D19" s="18">
        <v>-4970651679</v>
      </c>
      <c r="E19" s="18">
        <f>D19</f>
        <v>-4970651679</v>
      </c>
      <c r="F19" s="64"/>
    </row>
    <row r="20" spans="1:6" s="66" customFormat="1" ht="16.5" customHeight="1">
      <c r="A20" s="13" t="s">
        <v>19</v>
      </c>
      <c r="B20" s="14">
        <v>140</v>
      </c>
      <c r="C20" s="14"/>
      <c r="D20" s="15">
        <f>D21+D22</f>
        <v>215457215299</v>
      </c>
      <c r="E20" s="15">
        <f>E21+E22</f>
        <v>170123857999</v>
      </c>
      <c r="F20" s="63"/>
    </row>
    <row r="21" spans="1:6" s="62" customFormat="1" ht="16.5" customHeight="1">
      <c r="A21" s="16" t="s">
        <v>20</v>
      </c>
      <c r="B21" s="17">
        <v>141</v>
      </c>
      <c r="C21" s="17">
        <v>4</v>
      </c>
      <c r="D21" s="18">
        <v>215457215299</v>
      </c>
      <c r="E21" s="18">
        <v>170123857999</v>
      </c>
      <c r="F21" s="64"/>
    </row>
    <row r="22" spans="1:6" s="62" customFormat="1" ht="16.5" customHeight="1">
      <c r="A22" s="16" t="s">
        <v>21</v>
      </c>
      <c r="B22" s="17">
        <v>149</v>
      </c>
      <c r="C22" s="17"/>
      <c r="D22" s="18"/>
      <c r="E22" s="18"/>
      <c r="F22" s="64"/>
    </row>
    <row r="23" spans="1:6" s="66" customFormat="1" ht="16.5" customHeight="1">
      <c r="A23" s="13" t="s">
        <v>22</v>
      </c>
      <c r="B23" s="14">
        <v>150</v>
      </c>
      <c r="C23" s="14"/>
      <c r="D23" s="15">
        <f>D24+D26+D27+D25</f>
        <v>4545731641</v>
      </c>
      <c r="E23" s="15">
        <f>E24+E26+E27+E25</f>
        <v>3426785283</v>
      </c>
      <c r="F23" s="63"/>
    </row>
    <row r="24" spans="1:6" s="62" customFormat="1" ht="16.5" customHeight="1">
      <c r="A24" s="16" t="s">
        <v>23</v>
      </c>
      <c r="B24" s="17">
        <v>151</v>
      </c>
      <c r="C24" s="17"/>
      <c r="D24" s="18"/>
      <c r="E24" s="18">
        <v>16968181</v>
      </c>
      <c r="F24" s="64"/>
    </row>
    <row r="25" spans="1:6" s="62" customFormat="1" ht="16.5" customHeight="1">
      <c r="A25" s="16" t="s">
        <v>24</v>
      </c>
      <c r="B25" s="17">
        <v>152</v>
      </c>
      <c r="C25" s="17">
        <v>5</v>
      </c>
      <c r="D25" s="18">
        <v>2414931791</v>
      </c>
      <c r="E25" s="18"/>
      <c r="F25" s="64"/>
    </row>
    <row r="26" spans="1:6" s="62" customFormat="1" ht="16.5" customHeight="1">
      <c r="A26" s="16" t="s">
        <v>25</v>
      </c>
      <c r="B26" s="17">
        <v>154</v>
      </c>
      <c r="C26" s="17"/>
      <c r="D26" s="18">
        <v>23913761</v>
      </c>
      <c r="E26" s="18"/>
      <c r="F26" s="64"/>
    </row>
    <row r="27" spans="1:6" s="62" customFormat="1" ht="16.5" customHeight="1">
      <c r="A27" s="16" t="s">
        <v>26</v>
      </c>
      <c r="B27" s="17">
        <v>158</v>
      </c>
      <c r="C27" s="17"/>
      <c r="D27" s="18">
        <v>2106886089</v>
      </c>
      <c r="E27" s="18">
        <v>3409817102</v>
      </c>
      <c r="F27" s="64"/>
    </row>
    <row r="28" spans="1:6" s="66" customFormat="1" ht="18" customHeight="1">
      <c r="A28" s="13" t="s">
        <v>27</v>
      </c>
      <c r="B28" s="14">
        <v>200</v>
      </c>
      <c r="C28" s="14"/>
      <c r="D28" s="15">
        <f>D29+D35+D46+D49+D54</f>
        <v>162394968791</v>
      </c>
      <c r="E28" s="15">
        <f>E29+E35+E46+E49+E54</f>
        <v>124657832716</v>
      </c>
      <c r="F28" s="63"/>
    </row>
    <row r="29" spans="1:6" s="66" customFormat="1" ht="16.5" customHeight="1">
      <c r="A29" s="13" t="s">
        <v>28</v>
      </c>
      <c r="B29" s="14">
        <v>210</v>
      </c>
      <c r="C29" s="14"/>
      <c r="D29" s="15">
        <f>D30+D31+D33+D34</f>
        <v>789651883</v>
      </c>
      <c r="E29" s="15">
        <f>E30+E31+E33+E34</f>
        <v>789651883</v>
      </c>
      <c r="F29" s="63"/>
    </row>
    <row r="30" spans="1:6" s="62" customFormat="1" ht="16.5" customHeight="1">
      <c r="A30" s="16" t="s">
        <v>29</v>
      </c>
      <c r="B30" s="17">
        <v>211</v>
      </c>
      <c r="C30" s="17"/>
      <c r="D30" s="18">
        <v>789651883</v>
      </c>
      <c r="E30" s="18">
        <f>D30</f>
        <v>789651883</v>
      </c>
      <c r="F30" s="64"/>
    </row>
    <row r="31" spans="1:6" s="62" customFormat="1" ht="16.5" customHeight="1">
      <c r="A31" s="16" t="s">
        <v>30</v>
      </c>
      <c r="B31" s="17">
        <v>212</v>
      </c>
      <c r="C31" s="17"/>
      <c r="D31" s="18"/>
      <c r="E31" s="18"/>
      <c r="F31" s="64"/>
    </row>
    <row r="32" spans="1:6" s="62" customFormat="1" ht="16.5" customHeight="1">
      <c r="A32" s="16" t="s">
        <v>31</v>
      </c>
      <c r="B32" s="17">
        <v>213</v>
      </c>
      <c r="C32" s="17">
        <v>6</v>
      </c>
      <c r="D32" s="18"/>
      <c r="E32" s="18"/>
      <c r="F32" s="64"/>
    </row>
    <row r="33" spans="1:6" s="62" customFormat="1" ht="16.5" customHeight="1">
      <c r="A33" s="16" t="s">
        <v>32</v>
      </c>
      <c r="B33" s="17">
        <v>218</v>
      </c>
      <c r="C33" s="17">
        <v>7</v>
      </c>
      <c r="D33" s="18"/>
      <c r="E33" s="18"/>
      <c r="F33" s="64"/>
    </row>
    <row r="34" spans="1:6" s="62" customFormat="1" ht="16.5" customHeight="1">
      <c r="A34" s="16" t="s">
        <v>33</v>
      </c>
      <c r="B34" s="17">
        <v>219</v>
      </c>
      <c r="C34" s="17"/>
      <c r="D34" s="18"/>
      <c r="E34" s="18"/>
      <c r="F34" s="64"/>
    </row>
    <row r="35" spans="1:6" s="66" customFormat="1" ht="16.5" customHeight="1">
      <c r="A35" s="13" t="s">
        <v>34</v>
      </c>
      <c r="B35" s="14">
        <v>220</v>
      </c>
      <c r="C35" s="14"/>
      <c r="D35" s="15">
        <f>D36+D39+D42+D45</f>
        <v>73084262479</v>
      </c>
      <c r="E35" s="15">
        <f>E36+E39+E42+E45</f>
        <v>55192326404</v>
      </c>
      <c r="F35" s="63"/>
    </row>
    <row r="36" spans="1:6" s="62" customFormat="1" ht="16.5" customHeight="1">
      <c r="A36" s="16" t="s">
        <v>35</v>
      </c>
      <c r="B36" s="17">
        <v>221</v>
      </c>
      <c r="C36" s="17">
        <v>8</v>
      </c>
      <c r="D36" s="18">
        <f>SUM(D37:D38)</f>
        <v>50904896899</v>
      </c>
      <c r="E36" s="18">
        <f>SUM(E37:E38)</f>
        <v>33415161052</v>
      </c>
      <c r="F36" s="64"/>
    </row>
    <row r="37" spans="1:6" s="62" customFormat="1" ht="16.5" customHeight="1">
      <c r="A37" s="16" t="s">
        <v>36</v>
      </c>
      <c r="B37" s="17">
        <v>222</v>
      </c>
      <c r="C37" s="17"/>
      <c r="D37" s="18">
        <v>111229994223</v>
      </c>
      <c r="E37" s="18">
        <v>91917358415</v>
      </c>
      <c r="F37" s="64"/>
    </row>
    <row r="38" spans="1:6" s="62" customFormat="1" ht="16.5" customHeight="1">
      <c r="A38" s="16" t="s">
        <v>37</v>
      </c>
      <c r="B38" s="17">
        <v>223</v>
      </c>
      <c r="C38" s="17"/>
      <c r="D38" s="18">
        <v>-60325097324</v>
      </c>
      <c r="E38" s="18">
        <v>-58502197363</v>
      </c>
      <c r="F38" s="64"/>
    </row>
    <row r="39" spans="1:6" s="62" customFormat="1" ht="16.5" customHeight="1">
      <c r="A39" s="16" t="s">
        <v>38</v>
      </c>
      <c r="B39" s="17">
        <v>224</v>
      </c>
      <c r="C39" s="17">
        <v>10</v>
      </c>
      <c r="D39" s="18">
        <f>SUM(D40:D41)</f>
        <v>13734367425</v>
      </c>
      <c r="E39" s="18">
        <f>SUM(E40:E41)</f>
        <v>14354803415</v>
      </c>
      <c r="F39" s="64"/>
    </row>
    <row r="40" spans="1:6" s="62" customFormat="1" ht="16.5" customHeight="1">
      <c r="A40" s="16" t="s">
        <v>36</v>
      </c>
      <c r="B40" s="17">
        <v>225</v>
      </c>
      <c r="C40" s="17"/>
      <c r="D40" s="18">
        <v>17372207687</v>
      </c>
      <c r="E40" s="18">
        <f>D40</f>
        <v>17372207687</v>
      </c>
      <c r="F40" s="64"/>
    </row>
    <row r="41" spans="1:6" s="62" customFormat="1" ht="16.5" customHeight="1">
      <c r="A41" s="16" t="s">
        <v>37</v>
      </c>
      <c r="B41" s="17">
        <v>226</v>
      </c>
      <c r="C41" s="17"/>
      <c r="D41" s="18">
        <v>-3637840262</v>
      </c>
      <c r="E41" s="18">
        <v>-3017404272</v>
      </c>
      <c r="F41" s="64"/>
    </row>
    <row r="42" spans="1:6" s="62" customFormat="1" ht="16.5" customHeight="1">
      <c r="A42" s="16" t="s">
        <v>39</v>
      </c>
      <c r="B42" s="17">
        <v>227</v>
      </c>
      <c r="C42" s="17">
        <v>9</v>
      </c>
      <c r="D42" s="18">
        <f>SUM(D43:D44)</f>
        <v>0</v>
      </c>
      <c r="E42" s="18">
        <f>SUM(E43:E44)</f>
        <v>0</v>
      </c>
      <c r="F42" s="64"/>
    </row>
    <row r="43" spans="1:6" s="62" customFormat="1" ht="16.5" customHeight="1">
      <c r="A43" s="16" t="s">
        <v>36</v>
      </c>
      <c r="B43" s="17">
        <v>228</v>
      </c>
      <c r="C43" s="17"/>
      <c r="D43" s="18">
        <v>616096500</v>
      </c>
      <c r="E43" s="18">
        <f>D43</f>
        <v>616096500</v>
      </c>
      <c r="F43" s="64"/>
    </row>
    <row r="44" spans="1:6" s="62" customFormat="1" ht="16.5" customHeight="1">
      <c r="A44" s="16" t="s">
        <v>37</v>
      </c>
      <c r="B44" s="17">
        <v>229</v>
      </c>
      <c r="C44" s="17"/>
      <c r="D44" s="18">
        <v>-616096500</v>
      </c>
      <c r="E44" s="18">
        <f>D44</f>
        <v>-616096500</v>
      </c>
      <c r="F44" s="64"/>
    </row>
    <row r="45" spans="1:6" s="62" customFormat="1" ht="16.5" customHeight="1">
      <c r="A45" s="16" t="s">
        <v>40</v>
      </c>
      <c r="B45" s="17">
        <v>230</v>
      </c>
      <c r="C45" s="17">
        <v>11</v>
      </c>
      <c r="D45" s="18">
        <v>8444998155</v>
      </c>
      <c r="E45" s="18">
        <v>7422361937</v>
      </c>
      <c r="F45" s="64"/>
    </row>
    <row r="46" spans="1:6" s="66" customFormat="1" ht="18" customHeight="1">
      <c r="A46" s="13" t="s">
        <v>42</v>
      </c>
      <c r="B46" s="14">
        <v>240</v>
      </c>
      <c r="C46" s="14"/>
      <c r="D46" s="15"/>
      <c r="E46" s="15"/>
      <c r="F46" s="63"/>
    </row>
    <row r="47" spans="1:6" s="62" customFormat="1" ht="18" customHeight="1">
      <c r="A47" s="16" t="s">
        <v>36</v>
      </c>
      <c r="B47" s="17">
        <v>241</v>
      </c>
      <c r="C47" s="17"/>
      <c r="D47" s="18"/>
      <c r="E47" s="18"/>
      <c r="F47" s="64"/>
    </row>
    <row r="48" spans="1:6" s="62" customFormat="1" ht="18" customHeight="1">
      <c r="A48" s="16" t="s">
        <v>37</v>
      </c>
      <c r="B48" s="17">
        <v>242</v>
      </c>
      <c r="C48" s="17"/>
      <c r="D48" s="18"/>
      <c r="E48" s="18"/>
      <c r="F48" s="64"/>
    </row>
    <row r="49" spans="1:6" s="66" customFormat="1" ht="18" customHeight="1">
      <c r="A49" s="13" t="s">
        <v>43</v>
      </c>
      <c r="B49" s="14">
        <v>250</v>
      </c>
      <c r="C49" s="14"/>
      <c r="D49" s="15">
        <f>D50+D51+D52+D53</f>
        <v>86198342195</v>
      </c>
      <c r="E49" s="15">
        <f>E50+E51+E52+E53</f>
        <v>66353142195</v>
      </c>
      <c r="F49" s="63"/>
    </row>
    <row r="50" spans="1:6" s="62" customFormat="1" ht="18" customHeight="1">
      <c r="A50" s="16" t="s">
        <v>44</v>
      </c>
      <c r="B50" s="17">
        <v>251</v>
      </c>
      <c r="C50" s="17"/>
      <c r="D50" s="18"/>
      <c r="E50" s="18"/>
      <c r="F50" s="64"/>
    </row>
    <row r="51" spans="1:6" s="62" customFormat="1" ht="18" customHeight="1">
      <c r="A51" s="16" t="s">
        <v>45</v>
      </c>
      <c r="B51" s="17">
        <v>252</v>
      </c>
      <c r="C51" s="17"/>
      <c r="D51" s="18">
        <v>54724375962</v>
      </c>
      <c r="E51" s="18">
        <v>54409175962</v>
      </c>
      <c r="F51" s="64"/>
    </row>
    <row r="52" spans="1:6" s="62" customFormat="1" ht="18" customHeight="1">
      <c r="A52" s="16" t="s">
        <v>46</v>
      </c>
      <c r="B52" s="17">
        <v>258</v>
      </c>
      <c r="C52" s="17">
        <v>12</v>
      </c>
      <c r="D52" s="18">
        <v>38085966233</v>
      </c>
      <c r="E52" s="18">
        <v>11943966233</v>
      </c>
      <c r="F52" s="64"/>
    </row>
    <row r="53" spans="1:6" s="62" customFormat="1" ht="18" customHeight="1">
      <c r="A53" s="16" t="s">
        <v>47</v>
      </c>
      <c r="B53" s="17">
        <v>259</v>
      </c>
      <c r="C53" s="17"/>
      <c r="D53" s="18">
        <v>-6612000000</v>
      </c>
      <c r="E53" s="18"/>
      <c r="F53" s="64"/>
    </row>
    <row r="54" spans="1:6" s="66" customFormat="1" ht="18" customHeight="1">
      <c r="A54" s="13" t="s">
        <v>48</v>
      </c>
      <c r="B54" s="14">
        <v>260</v>
      </c>
      <c r="C54" s="14"/>
      <c r="D54" s="15">
        <f>D55+D56+D57</f>
        <v>2322712234</v>
      </c>
      <c r="E54" s="15">
        <f>E55+E56+E57</f>
        <v>2322712234</v>
      </c>
      <c r="F54" s="63"/>
    </row>
    <row r="55" spans="1:6" s="62" customFormat="1" ht="18" customHeight="1">
      <c r="A55" s="16" t="s">
        <v>49</v>
      </c>
      <c r="B55" s="17">
        <v>261</v>
      </c>
      <c r="C55" s="17">
        <v>13</v>
      </c>
      <c r="D55" s="18">
        <v>109513838</v>
      </c>
      <c r="E55" s="18">
        <v>91428941</v>
      </c>
      <c r="F55" s="64"/>
    </row>
    <row r="56" spans="1:6" s="62" customFormat="1" ht="18" customHeight="1">
      <c r="A56" s="16" t="s">
        <v>50</v>
      </c>
      <c r="B56" s="17">
        <v>262</v>
      </c>
      <c r="C56" s="17">
        <v>20</v>
      </c>
      <c r="D56" s="18">
        <v>1025755734</v>
      </c>
      <c r="E56" s="18">
        <f>D56</f>
        <v>1025755734</v>
      </c>
      <c r="F56" s="64"/>
    </row>
    <row r="57" spans="1:6" s="62" customFormat="1" ht="18" customHeight="1">
      <c r="A57" s="23" t="s">
        <v>51</v>
      </c>
      <c r="B57" s="24">
        <v>268</v>
      </c>
      <c r="C57" s="24"/>
      <c r="D57" s="68">
        <v>1187442662</v>
      </c>
      <c r="E57" s="18">
        <v>1205527559</v>
      </c>
      <c r="F57" s="7"/>
    </row>
    <row r="58" spans="1:6" s="66" customFormat="1" ht="18" customHeight="1">
      <c r="A58" s="25" t="s">
        <v>52</v>
      </c>
      <c r="B58" s="26">
        <v>270</v>
      </c>
      <c r="C58" s="26"/>
      <c r="D58" s="27">
        <f>D6+D28</f>
        <v>633329676149</v>
      </c>
      <c r="E58" s="27">
        <f>E6+E28</f>
        <v>608455897944</v>
      </c>
      <c r="F58" s="12"/>
    </row>
    <row r="59" spans="1:6" s="66" customFormat="1" ht="18" customHeight="1">
      <c r="A59" s="74"/>
      <c r="B59" s="75"/>
      <c r="C59" s="75"/>
      <c r="D59" s="76"/>
      <c r="E59" s="76"/>
      <c r="F59" s="12"/>
    </row>
    <row r="60" spans="1:6" s="66" customFormat="1" ht="18" customHeight="1">
      <c r="A60" s="71"/>
      <c r="B60" s="72"/>
      <c r="C60" s="72"/>
      <c r="D60" s="73"/>
      <c r="E60" s="73"/>
      <c r="F60" s="12"/>
    </row>
    <row r="61" spans="1:5" ht="25.5">
      <c r="A61" s="19" t="s">
        <v>53</v>
      </c>
      <c r="B61" s="20" t="s">
        <v>1</v>
      </c>
      <c r="C61" s="20" t="s">
        <v>41</v>
      </c>
      <c r="D61" s="21" t="s">
        <v>3</v>
      </c>
      <c r="E61" s="21" t="s">
        <v>4</v>
      </c>
    </row>
    <row r="62" spans="1:5" ht="12.75">
      <c r="A62" s="22">
        <v>1</v>
      </c>
      <c r="B62" s="22">
        <v>2</v>
      </c>
      <c r="C62" s="22">
        <v>3</v>
      </c>
      <c r="D62" s="28">
        <v>4</v>
      </c>
      <c r="E62" s="28">
        <v>5</v>
      </c>
    </row>
    <row r="63" spans="1:6" s="67" customFormat="1" ht="15.75" customHeight="1">
      <c r="A63" s="9" t="s">
        <v>54</v>
      </c>
      <c r="B63" s="10">
        <v>300</v>
      </c>
      <c r="C63" s="10"/>
      <c r="D63" s="11">
        <f>D64+D75</f>
        <v>346879369504</v>
      </c>
      <c r="E63" s="11">
        <f>E64+E75</f>
        <v>320425819835</v>
      </c>
      <c r="F63" s="29"/>
    </row>
    <row r="64" spans="1:6" s="67" customFormat="1" ht="15.75" customHeight="1">
      <c r="A64" s="13" t="s">
        <v>55</v>
      </c>
      <c r="B64" s="14">
        <v>310</v>
      </c>
      <c r="C64" s="14"/>
      <c r="D64" s="15">
        <f>D65+D66+D67+D68+D69+D70+D71+D72+D73</f>
        <v>283014762576</v>
      </c>
      <c r="E64" s="15">
        <f>E65+E66+E67+E68+E69+E70+E71+E72+E73</f>
        <v>267231459935</v>
      </c>
      <c r="F64" s="29"/>
    </row>
    <row r="65" spans="1:5" ht="15.75" customHeight="1">
      <c r="A65" s="16" t="s">
        <v>56</v>
      </c>
      <c r="B65" s="17">
        <v>311</v>
      </c>
      <c r="C65" s="17">
        <v>14</v>
      </c>
      <c r="D65" s="18">
        <v>58867958997</v>
      </c>
      <c r="E65" s="18">
        <v>35830415569</v>
      </c>
    </row>
    <row r="66" spans="1:5" ht="15.75" customHeight="1">
      <c r="A66" s="16" t="s">
        <v>57</v>
      </c>
      <c r="B66" s="17">
        <v>312</v>
      </c>
      <c r="C66" s="17"/>
      <c r="D66" s="18">
        <v>52988573773</v>
      </c>
      <c r="E66" s="18">
        <v>77372241689</v>
      </c>
    </row>
    <row r="67" spans="1:5" ht="15.75" customHeight="1">
      <c r="A67" s="16" t="s">
        <v>58</v>
      </c>
      <c r="B67" s="17">
        <v>313</v>
      </c>
      <c r="C67" s="17"/>
      <c r="D67" s="18">
        <v>118706057500</v>
      </c>
      <c r="E67" s="18">
        <v>106187337161</v>
      </c>
    </row>
    <row r="68" spans="1:5" ht="15.75" customHeight="1">
      <c r="A68" s="16" t="s">
        <v>59</v>
      </c>
      <c r="B68" s="17">
        <v>314</v>
      </c>
      <c r="C68" s="17">
        <v>15</v>
      </c>
      <c r="D68" s="18">
        <v>6079911029</v>
      </c>
      <c r="E68" s="18">
        <v>5552739516</v>
      </c>
    </row>
    <row r="69" spans="1:5" ht="15.75" customHeight="1">
      <c r="A69" s="16" t="s">
        <v>60</v>
      </c>
      <c r="B69" s="17">
        <v>315</v>
      </c>
      <c r="C69" s="17"/>
      <c r="D69" s="18">
        <v>31873010147</v>
      </c>
      <c r="E69" s="18">
        <v>32568252022</v>
      </c>
    </row>
    <row r="70" spans="1:5" ht="15.75" customHeight="1">
      <c r="A70" s="16" t="s">
        <v>61</v>
      </c>
      <c r="B70" s="17">
        <v>316</v>
      </c>
      <c r="C70" s="17">
        <v>16</v>
      </c>
      <c r="D70" s="18">
        <v>2984258674</v>
      </c>
      <c r="E70" s="18">
        <v>525979344</v>
      </c>
    </row>
    <row r="71" spans="1:5" ht="15.75" customHeight="1">
      <c r="A71" s="16" t="s">
        <v>62</v>
      </c>
      <c r="B71" s="17">
        <v>317</v>
      </c>
      <c r="C71" s="17"/>
      <c r="D71" s="18"/>
      <c r="E71" s="18"/>
    </row>
    <row r="72" spans="1:5" ht="15.75" customHeight="1">
      <c r="A72" s="16" t="s">
        <v>63</v>
      </c>
      <c r="B72" s="17">
        <v>318</v>
      </c>
      <c r="C72" s="17"/>
      <c r="D72" s="18"/>
      <c r="E72" s="18"/>
    </row>
    <row r="73" spans="1:5" ht="15.75" customHeight="1">
      <c r="A73" s="16" t="s">
        <v>64</v>
      </c>
      <c r="B73" s="17">
        <v>319</v>
      </c>
      <c r="C73" s="17">
        <v>17</v>
      </c>
      <c r="D73" s="18">
        <v>11514992456</v>
      </c>
      <c r="E73" s="18">
        <v>9194494634</v>
      </c>
    </row>
    <row r="74" spans="1:5" ht="15.75" customHeight="1">
      <c r="A74" s="16" t="s">
        <v>65</v>
      </c>
      <c r="B74" s="17">
        <v>320</v>
      </c>
      <c r="C74" s="17"/>
      <c r="D74" s="18"/>
      <c r="E74" s="18"/>
    </row>
    <row r="75" spans="1:6" s="67" customFormat="1" ht="15.75" customHeight="1">
      <c r="A75" s="13" t="s">
        <v>66</v>
      </c>
      <c r="B75" s="14">
        <v>330</v>
      </c>
      <c r="C75" s="14"/>
      <c r="D75" s="15">
        <f>D76+D77+D78+D79+D80+D81+D82</f>
        <v>63864606928</v>
      </c>
      <c r="E75" s="15">
        <f>E76+E77+E78+E79+E80+E81+E82</f>
        <v>53194359900</v>
      </c>
      <c r="F75" s="29"/>
    </row>
    <row r="76" spans="1:5" ht="15.75" customHeight="1">
      <c r="A76" s="16" t="s">
        <v>67</v>
      </c>
      <c r="B76" s="17">
        <v>331</v>
      </c>
      <c r="C76" s="17"/>
      <c r="D76" s="18"/>
      <c r="E76" s="18"/>
    </row>
    <row r="77" spans="1:5" ht="15.75" customHeight="1">
      <c r="A77" s="16" t="s">
        <v>68</v>
      </c>
      <c r="B77" s="17">
        <v>332</v>
      </c>
      <c r="C77" s="17">
        <v>18</v>
      </c>
      <c r="D77" s="18"/>
      <c r="E77" s="18"/>
    </row>
    <row r="78" spans="1:5" ht="15.75" customHeight="1">
      <c r="A78" s="16" t="s">
        <v>69</v>
      </c>
      <c r="B78" s="17">
        <v>333</v>
      </c>
      <c r="C78" s="17"/>
      <c r="D78" s="18"/>
      <c r="E78" s="18"/>
    </row>
    <row r="79" spans="1:5" ht="15.75" customHeight="1">
      <c r="A79" s="16" t="s">
        <v>70</v>
      </c>
      <c r="B79" s="17">
        <v>334</v>
      </c>
      <c r="C79" s="17">
        <v>19</v>
      </c>
      <c r="D79" s="18">
        <v>62422535316</v>
      </c>
      <c r="E79" s="18">
        <v>51737963463</v>
      </c>
    </row>
    <row r="80" spans="1:5" ht="15.75" customHeight="1">
      <c r="A80" s="16" t="s">
        <v>71</v>
      </c>
      <c r="B80" s="17">
        <v>335</v>
      </c>
      <c r="C80" s="17">
        <v>20</v>
      </c>
      <c r="D80" s="18"/>
      <c r="E80" s="18"/>
    </row>
    <row r="81" spans="1:5" ht="15.75" customHeight="1">
      <c r="A81" s="16" t="s">
        <v>72</v>
      </c>
      <c r="B81" s="17">
        <v>336</v>
      </c>
      <c r="C81" s="17"/>
      <c r="D81" s="18">
        <v>679681699</v>
      </c>
      <c r="E81" s="18">
        <v>694006524</v>
      </c>
    </row>
    <row r="82" spans="1:5" ht="15.75" customHeight="1">
      <c r="A82" s="16" t="s">
        <v>73</v>
      </c>
      <c r="B82" s="17">
        <v>337</v>
      </c>
      <c r="C82" s="17"/>
      <c r="D82" s="18">
        <v>762389913</v>
      </c>
      <c r="E82" s="18">
        <v>762389913</v>
      </c>
    </row>
    <row r="83" spans="1:6" s="67" customFormat="1" ht="15.75" customHeight="1">
      <c r="A83" s="13" t="s">
        <v>74</v>
      </c>
      <c r="B83" s="14">
        <v>400</v>
      </c>
      <c r="C83" s="14"/>
      <c r="D83" s="15">
        <f>D84+D96</f>
        <v>286450306645</v>
      </c>
      <c r="E83" s="15">
        <f>E84+E96</f>
        <v>288030078109</v>
      </c>
      <c r="F83" s="29"/>
    </row>
    <row r="84" spans="1:6" s="67" customFormat="1" ht="15.75" customHeight="1">
      <c r="A84" s="13" t="s">
        <v>75</v>
      </c>
      <c r="B84" s="14">
        <v>410</v>
      </c>
      <c r="C84" s="14"/>
      <c r="D84" s="15">
        <f>D85+D86+D88+D89+D90+D91+D92+D93+D94</f>
        <v>273821317561</v>
      </c>
      <c r="E84" s="15">
        <f>E85+E86+E88+E89+E90+E91+E92+E93+E94</f>
        <v>278705368065</v>
      </c>
      <c r="F84" s="29"/>
    </row>
    <row r="85" spans="1:5" ht="15.75" customHeight="1">
      <c r="A85" s="16" t="s">
        <v>76</v>
      </c>
      <c r="B85" s="17">
        <v>411</v>
      </c>
      <c r="C85" s="17">
        <v>21</v>
      </c>
      <c r="D85" s="18">
        <v>100000000000</v>
      </c>
      <c r="E85" s="18">
        <v>100000000000</v>
      </c>
    </row>
    <row r="86" spans="1:5" ht="15.75" customHeight="1">
      <c r="A86" s="16" t="s">
        <v>77</v>
      </c>
      <c r="B86" s="17">
        <v>412</v>
      </c>
      <c r="C86" s="17"/>
      <c r="D86" s="18">
        <v>122689948000</v>
      </c>
      <c r="E86" s="18">
        <v>122689948000</v>
      </c>
    </row>
    <row r="87" spans="1:5" ht="15.75" customHeight="1">
      <c r="A87" s="16" t="s">
        <v>78</v>
      </c>
      <c r="B87" s="17">
        <v>413</v>
      </c>
      <c r="C87" s="17"/>
      <c r="D87" s="18"/>
      <c r="E87" s="18"/>
    </row>
    <row r="88" spans="1:5" ht="15.75" customHeight="1">
      <c r="A88" s="16" t="s">
        <v>79</v>
      </c>
      <c r="B88" s="17">
        <v>414</v>
      </c>
      <c r="C88" s="17"/>
      <c r="D88" s="18"/>
      <c r="E88" s="18"/>
    </row>
    <row r="89" spans="1:5" ht="15.75" customHeight="1">
      <c r="A89" s="16" t="s">
        <v>80</v>
      </c>
      <c r="B89" s="17">
        <v>415</v>
      </c>
      <c r="C89" s="17"/>
      <c r="D89" s="18"/>
      <c r="E89" s="18"/>
    </row>
    <row r="90" spans="1:5" ht="15.75" customHeight="1">
      <c r="A90" s="16" t="s">
        <v>81</v>
      </c>
      <c r="B90" s="17">
        <v>416</v>
      </c>
      <c r="C90" s="17"/>
      <c r="D90" s="18"/>
      <c r="E90" s="18"/>
    </row>
    <row r="91" spans="1:5" ht="15.75" customHeight="1">
      <c r="A91" s="16" t="s">
        <v>82</v>
      </c>
      <c r="B91" s="17">
        <v>417</v>
      </c>
      <c r="C91" s="17">
        <v>21</v>
      </c>
      <c r="D91" s="18">
        <v>38787937707</v>
      </c>
      <c r="E91" s="18">
        <v>27118526261</v>
      </c>
    </row>
    <row r="92" spans="1:5" ht="15.75" customHeight="1">
      <c r="A92" s="16" t="s">
        <v>83</v>
      </c>
      <c r="B92" s="17">
        <v>418</v>
      </c>
      <c r="C92" s="17">
        <v>21</v>
      </c>
      <c r="D92" s="18">
        <v>2986887616</v>
      </c>
      <c r="E92" s="18">
        <v>1740702601</v>
      </c>
    </row>
    <row r="93" spans="1:5" ht="15.75" customHeight="1">
      <c r="A93" s="16" t="s">
        <v>84</v>
      </c>
      <c r="B93" s="17">
        <v>419</v>
      </c>
      <c r="C93" s="17">
        <v>21</v>
      </c>
      <c r="D93" s="18"/>
      <c r="E93" s="18"/>
    </row>
    <row r="94" spans="1:5" ht="15.75" customHeight="1">
      <c r="A94" s="16" t="s">
        <v>85</v>
      </c>
      <c r="B94" s="17">
        <v>420</v>
      </c>
      <c r="C94" s="17"/>
      <c r="D94" s="18">
        <v>9356544238</v>
      </c>
      <c r="E94" s="18">
        <v>27156191203</v>
      </c>
    </row>
    <row r="95" spans="1:5" ht="15.75" customHeight="1">
      <c r="A95" s="16" t="s">
        <v>86</v>
      </c>
      <c r="B95" s="17">
        <v>421</v>
      </c>
      <c r="C95" s="17"/>
      <c r="D95" s="18"/>
      <c r="E95" s="18"/>
    </row>
    <row r="96" spans="1:6" s="67" customFormat="1" ht="15.75" customHeight="1">
      <c r="A96" s="13" t="s">
        <v>87</v>
      </c>
      <c r="B96" s="14">
        <v>430</v>
      </c>
      <c r="C96" s="14"/>
      <c r="D96" s="15">
        <f>D97+D98+D99</f>
        <v>12628989084</v>
      </c>
      <c r="E96" s="15">
        <f>E97+E98+E99</f>
        <v>9324710044</v>
      </c>
      <c r="F96" s="29"/>
    </row>
    <row r="97" spans="1:5" ht="15.75" customHeight="1">
      <c r="A97" s="16" t="s">
        <v>88</v>
      </c>
      <c r="B97" s="17">
        <v>431</v>
      </c>
      <c r="C97" s="17">
        <v>21</v>
      </c>
      <c r="D97" s="18">
        <v>12628989084</v>
      </c>
      <c r="E97" s="18">
        <v>9324710044</v>
      </c>
    </row>
    <row r="98" spans="1:5" ht="15.75" customHeight="1">
      <c r="A98" s="16" t="s">
        <v>89</v>
      </c>
      <c r="B98" s="17">
        <v>432</v>
      </c>
      <c r="C98" s="17"/>
      <c r="D98" s="18"/>
      <c r="E98" s="18"/>
    </row>
    <row r="99" spans="1:5" ht="15.75" customHeight="1">
      <c r="A99" s="23" t="s">
        <v>90</v>
      </c>
      <c r="B99" s="24">
        <v>433</v>
      </c>
      <c r="C99" s="24"/>
      <c r="D99" s="68"/>
      <c r="E99" s="68"/>
    </row>
    <row r="100" spans="1:6" s="67" customFormat="1" ht="15.75" customHeight="1">
      <c r="A100" s="25" t="s">
        <v>91</v>
      </c>
      <c r="B100" s="26">
        <v>430</v>
      </c>
      <c r="C100" s="26"/>
      <c r="D100" s="27">
        <f>D83+D63</f>
        <v>633329676149</v>
      </c>
      <c r="E100" s="27">
        <f>E83+E63</f>
        <v>608455897944</v>
      </c>
      <c r="F100" s="29"/>
    </row>
    <row r="101" ht="15.75" customHeight="1"/>
    <row r="102" spans="1:5" ht="15.75" customHeight="1">
      <c r="A102" s="83" t="s">
        <v>92</v>
      </c>
      <c r="B102" s="83"/>
      <c r="C102" s="83"/>
      <c r="D102" s="83"/>
      <c r="E102" s="83"/>
    </row>
    <row r="103" spans="3:5" ht="15.75" customHeight="1">
      <c r="C103" s="77" t="s">
        <v>124</v>
      </c>
      <c r="D103" s="77"/>
      <c r="E103" s="77"/>
    </row>
    <row r="104" spans="1:5" ht="15.75" customHeight="1">
      <c r="A104" s="31" t="s">
        <v>125</v>
      </c>
      <c r="C104" s="78" t="s">
        <v>93</v>
      </c>
      <c r="D104" s="78"/>
      <c r="E104" s="78"/>
    </row>
    <row r="105" ht="15.75" customHeight="1"/>
    <row r="106" ht="15.75" customHeight="1"/>
    <row r="107" ht="15.75" customHeight="1"/>
    <row r="108" spans="1:5" ht="15.75" customHeight="1">
      <c r="A108" s="79" t="s">
        <v>126</v>
      </c>
      <c r="B108" s="79"/>
      <c r="C108" s="79" t="s">
        <v>94</v>
      </c>
      <c r="D108" s="79"/>
      <c r="E108" s="79"/>
    </row>
    <row r="109" ht="18" customHeight="1"/>
    <row r="110" ht="18" customHeight="1"/>
    <row r="111" spans="4:5" ht="15.75">
      <c r="D111" s="30">
        <f>+D100-D58</f>
        <v>0</v>
      </c>
      <c r="E111" s="30">
        <f>+E100-E58</f>
        <v>0</v>
      </c>
    </row>
  </sheetData>
  <mergeCells count="8">
    <mergeCell ref="A1:E1"/>
    <mergeCell ref="A2:E2"/>
    <mergeCell ref="D3:E3"/>
    <mergeCell ref="A102:E102"/>
    <mergeCell ref="C103:E103"/>
    <mergeCell ref="C104:E104"/>
    <mergeCell ref="A108:B108"/>
    <mergeCell ref="C108:E108"/>
  </mergeCells>
  <printOptions/>
  <pageMargins left="0.46" right="0.31" top="0.51" bottom="0.43" header="0.36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B1">
      <selection activeCell="C13" sqref="C13"/>
    </sheetView>
  </sheetViews>
  <sheetFormatPr defaultColWidth="9.140625" defaultRowHeight="12.75"/>
  <cols>
    <col min="1" max="1" width="41.57421875" style="2" customWidth="1"/>
    <col min="2" max="2" width="5.421875" style="34" customWidth="1"/>
    <col min="3" max="3" width="7.7109375" style="34" customWidth="1"/>
    <col min="4" max="4" width="16.8515625" style="2" bestFit="1" customWidth="1"/>
    <col min="5" max="5" width="16.421875" style="2" customWidth="1"/>
    <col min="6" max="7" width="16.421875" style="61" customWidth="1"/>
    <col min="8" max="16384" width="9.140625" style="2" customWidth="1"/>
  </cols>
  <sheetData>
    <row r="1" spans="1:9" ht="20.25">
      <c r="A1" s="80" t="s">
        <v>127</v>
      </c>
      <c r="B1" s="80"/>
      <c r="C1" s="80"/>
      <c r="D1" s="80"/>
      <c r="E1" s="80"/>
      <c r="F1" s="80"/>
      <c r="G1" s="80"/>
      <c r="H1" s="33"/>
      <c r="I1" s="33"/>
    </row>
    <row r="2" spans="1:9" ht="15.75">
      <c r="A2" s="77" t="s">
        <v>128</v>
      </c>
      <c r="B2" s="77"/>
      <c r="C2" s="77"/>
      <c r="D2" s="77"/>
      <c r="E2" s="77"/>
      <c r="F2" s="77"/>
      <c r="G2" s="77"/>
      <c r="H2" s="33"/>
      <c r="I2" s="33"/>
    </row>
    <row r="3" spans="1:9" ht="15.75">
      <c r="A3" s="33"/>
      <c r="D3" s="33"/>
      <c r="E3" s="84" t="s">
        <v>123</v>
      </c>
      <c r="F3" s="84"/>
      <c r="G3" s="84"/>
      <c r="H3" s="33"/>
      <c r="I3" s="33"/>
    </row>
    <row r="4" spans="1:9" ht="35.25" customHeight="1">
      <c r="A4" s="85" t="s">
        <v>95</v>
      </c>
      <c r="B4" s="87" t="s">
        <v>1</v>
      </c>
      <c r="C4" s="87" t="s">
        <v>96</v>
      </c>
      <c r="D4" s="89" t="s">
        <v>129</v>
      </c>
      <c r="E4" s="90"/>
      <c r="F4" s="91" t="s">
        <v>130</v>
      </c>
      <c r="G4" s="92"/>
      <c r="H4" s="33"/>
      <c r="I4" s="33"/>
    </row>
    <row r="5" spans="1:9" ht="24" customHeight="1">
      <c r="A5" s="86"/>
      <c r="B5" s="88"/>
      <c r="C5" s="88"/>
      <c r="D5" s="35" t="s">
        <v>97</v>
      </c>
      <c r="E5" s="36" t="s">
        <v>98</v>
      </c>
      <c r="F5" s="35" t="s">
        <v>97</v>
      </c>
      <c r="G5" s="36" t="s">
        <v>98</v>
      </c>
      <c r="H5" s="33"/>
      <c r="I5" s="33"/>
    </row>
    <row r="6" spans="1:9" s="39" customFormat="1" ht="11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8"/>
      <c r="I6" s="38"/>
    </row>
    <row r="7" spans="1:9" ht="27" customHeight="1">
      <c r="A7" s="40" t="s">
        <v>99</v>
      </c>
      <c r="B7" s="41" t="s">
        <v>100</v>
      </c>
      <c r="C7" s="42">
        <v>22</v>
      </c>
      <c r="D7" s="43">
        <v>72327401657</v>
      </c>
      <c r="E7" s="43">
        <v>109374243890</v>
      </c>
      <c r="F7" s="43">
        <f>D7</f>
        <v>72327401657</v>
      </c>
      <c r="G7" s="43">
        <f>E7</f>
        <v>109374243890</v>
      </c>
      <c r="H7" s="33"/>
      <c r="I7" s="33"/>
    </row>
    <row r="8" spans="1:9" ht="23.25" customHeight="1">
      <c r="A8" s="44" t="s">
        <v>101</v>
      </c>
      <c r="B8" s="45" t="s">
        <v>102</v>
      </c>
      <c r="C8" s="46">
        <v>23</v>
      </c>
      <c r="D8" s="47"/>
      <c r="E8" s="47"/>
      <c r="F8" s="47"/>
      <c r="G8" s="47"/>
      <c r="H8" s="33"/>
      <c r="I8" s="33"/>
    </row>
    <row r="9" spans="1:9" ht="36" customHeight="1">
      <c r="A9" s="48" t="s">
        <v>103</v>
      </c>
      <c r="B9" s="46">
        <v>10</v>
      </c>
      <c r="C9" s="46">
        <v>24</v>
      </c>
      <c r="D9" s="47">
        <f>D7-D8</f>
        <v>72327401657</v>
      </c>
      <c r="E9" s="47">
        <f>E7-E8</f>
        <v>109374243890</v>
      </c>
      <c r="F9" s="47">
        <f>F7-F8</f>
        <v>72327401657</v>
      </c>
      <c r="G9" s="47">
        <f>G7-G8</f>
        <v>109374243890</v>
      </c>
      <c r="H9" s="33"/>
      <c r="I9" s="33"/>
    </row>
    <row r="10" spans="1:9" ht="23.25" customHeight="1">
      <c r="A10" s="44" t="s">
        <v>104</v>
      </c>
      <c r="B10" s="46">
        <v>11</v>
      </c>
      <c r="C10" s="46">
        <v>25</v>
      </c>
      <c r="D10" s="47">
        <v>64503021169</v>
      </c>
      <c r="E10" s="47">
        <v>97053349032</v>
      </c>
      <c r="F10" s="47">
        <f>D10</f>
        <v>64503021169</v>
      </c>
      <c r="G10" s="47">
        <f>E10</f>
        <v>97053349032</v>
      </c>
      <c r="H10" s="33"/>
      <c r="I10" s="33"/>
    </row>
    <row r="11" spans="1:9" ht="31.5">
      <c r="A11" s="48" t="s">
        <v>105</v>
      </c>
      <c r="B11" s="46">
        <v>20</v>
      </c>
      <c r="C11" s="46"/>
      <c r="D11" s="47">
        <f>D9-D10</f>
        <v>7824380488</v>
      </c>
      <c r="E11" s="47">
        <f>E9-E10</f>
        <v>12320894858</v>
      </c>
      <c r="F11" s="47">
        <f>F9-F10</f>
        <v>7824380488</v>
      </c>
      <c r="G11" s="47">
        <f>G9-G10</f>
        <v>12320894858</v>
      </c>
      <c r="H11" s="33"/>
      <c r="I11" s="33"/>
    </row>
    <row r="12" spans="1:9" ht="22.5" customHeight="1">
      <c r="A12" s="44" t="s">
        <v>106</v>
      </c>
      <c r="B12" s="46">
        <v>21</v>
      </c>
      <c r="C12" s="46">
        <v>26</v>
      </c>
      <c r="D12" s="47">
        <f>13638970738+4148415</f>
        <v>13643119153</v>
      </c>
      <c r="E12" s="47">
        <f>277263886+6092884</f>
        <v>283356770</v>
      </c>
      <c r="F12" s="47">
        <f aca="true" t="shared" si="0" ref="F12:G16">D12</f>
        <v>13643119153</v>
      </c>
      <c r="G12" s="47">
        <f t="shared" si="0"/>
        <v>283356770</v>
      </c>
      <c r="H12" s="33"/>
      <c r="I12" s="33"/>
    </row>
    <row r="13" spans="1:9" ht="21.75" customHeight="1">
      <c r="A13" s="48" t="s">
        <v>107</v>
      </c>
      <c r="B13" s="46">
        <v>22</v>
      </c>
      <c r="C13" s="46">
        <v>27</v>
      </c>
      <c r="D13" s="47">
        <v>7713425702</v>
      </c>
      <c r="E13" s="47">
        <v>2424323397</v>
      </c>
      <c r="F13" s="47">
        <f t="shared" si="0"/>
        <v>7713425702</v>
      </c>
      <c r="G13" s="47">
        <f t="shared" si="0"/>
        <v>2424323397</v>
      </c>
      <c r="H13" s="33"/>
      <c r="I13" s="33"/>
    </row>
    <row r="14" spans="1:9" ht="21.75" customHeight="1">
      <c r="A14" s="49" t="s">
        <v>108</v>
      </c>
      <c r="B14" s="46">
        <v>23</v>
      </c>
      <c r="C14" s="46"/>
      <c r="D14" s="47">
        <v>788646191</v>
      </c>
      <c r="E14" s="47">
        <v>2418476397</v>
      </c>
      <c r="F14" s="47">
        <f t="shared" si="0"/>
        <v>788646191</v>
      </c>
      <c r="G14" s="47">
        <f t="shared" si="0"/>
        <v>2418476397</v>
      </c>
      <c r="H14" s="33"/>
      <c r="I14" s="33"/>
    </row>
    <row r="15" spans="1:9" ht="22.5" customHeight="1">
      <c r="A15" s="44" t="s">
        <v>109</v>
      </c>
      <c r="B15" s="46">
        <v>24</v>
      </c>
      <c r="C15" s="46"/>
      <c r="D15" s="47">
        <v>0</v>
      </c>
      <c r="E15" s="47">
        <v>0</v>
      </c>
      <c r="F15" s="47">
        <f t="shared" si="0"/>
        <v>0</v>
      </c>
      <c r="G15" s="47">
        <f t="shared" si="0"/>
        <v>0</v>
      </c>
      <c r="H15" s="33"/>
      <c r="I15" s="33"/>
    </row>
    <row r="16" spans="1:9" ht="23.25" customHeight="1">
      <c r="A16" s="44" t="s">
        <v>110</v>
      </c>
      <c r="B16" s="46">
        <v>25</v>
      </c>
      <c r="C16" s="46"/>
      <c r="D16" s="47">
        <f>2438087283+105599414</f>
        <v>2543686697</v>
      </c>
      <c r="E16" s="47">
        <f>2559431292+75206115</f>
        <v>2634637407</v>
      </c>
      <c r="F16" s="47">
        <f t="shared" si="0"/>
        <v>2543686697</v>
      </c>
      <c r="G16" s="47">
        <f t="shared" si="0"/>
        <v>2634637407</v>
      </c>
      <c r="H16" s="33"/>
      <c r="I16" s="33"/>
    </row>
    <row r="17" spans="1:9" ht="34.5" customHeight="1">
      <c r="A17" s="48" t="s">
        <v>111</v>
      </c>
      <c r="B17" s="46">
        <v>30</v>
      </c>
      <c r="C17" s="46"/>
      <c r="D17" s="47">
        <f>D11+(D12-D13)-(D15+D16)</f>
        <v>11210387242</v>
      </c>
      <c r="E17" s="47">
        <f>E11+(E12-E13)-(E15+E16)</f>
        <v>7545290824</v>
      </c>
      <c r="F17" s="47">
        <f>F11+(F12-F13)-(F15+F16)</f>
        <v>11210387242</v>
      </c>
      <c r="G17" s="47">
        <f>G11+(G12-G13)-(G15+G16)</f>
        <v>7545290824</v>
      </c>
      <c r="H17" s="33"/>
      <c r="I17" s="33"/>
    </row>
    <row r="18" spans="1:9" ht="23.25" customHeight="1">
      <c r="A18" s="44" t="s">
        <v>112</v>
      </c>
      <c r="B18" s="46">
        <v>31</v>
      </c>
      <c r="C18" s="46"/>
      <c r="D18" s="47">
        <v>57142997</v>
      </c>
      <c r="E18" s="47">
        <v>2067096558</v>
      </c>
      <c r="F18" s="47">
        <f>D18</f>
        <v>57142997</v>
      </c>
      <c r="G18" s="47">
        <f>E18</f>
        <v>2067096558</v>
      </c>
      <c r="H18" s="33"/>
      <c r="I18" s="33"/>
    </row>
    <row r="19" spans="1:9" ht="23.25" customHeight="1">
      <c r="A19" s="44" t="s">
        <v>113</v>
      </c>
      <c r="B19" s="46">
        <v>32</v>
      </c>
      <c r="C19" s="46"/>
      <c r="D19" s="47">
        <v>134156056</v>
      </c>
      <c r="E19" s="47">
        <v>2295455788</v>
      </c>
      <c r="F19" s="47">
        <f>D19</f>
        <v>134156056</v>
      </c>
      <c r="G19" s="47">
        <f>E19</f>
        <v>2295455788</v>
      </c>
      <c r="H19" s="33"/>
      <c r="I19" s="33"/>
    </row>
    <row r="20" spans="1:9" ht="22.5" customHeight="1">
      <c r="A20" s="44" t="s">
        <v>114</v>
      </c>
      <c r="B20" s="46">
        <v>40</v>
      </c>
      <c r="C20" s="46"/>
      <c r="D20" s="47">
        <f>D18-D19</f>
        <v>-77013059</v>
      </c>
      <c r="E20" s="47">
        <f>E18-E19</f>
        <v>-228359230</v>
      </c>
      <c r="F20" s="47">
        <f>F18-F19</f>
        <v>-77013059</v>
      </c>
      <c r="G20" s="47">
        <f>G18-(G19)</f>
        <v>-228359230</v>
      </c>
      <c r="H20" s="33"/>
      <c r="I20" s="33"/>
    </row>
    <row r="21" spans="1:9" s="29" customFormat="1" ht="34.5" customHeight="1">
      <c r="A21" s="50" t="s">
        <v>115</v>
      </c>
      <c r="B21" s="51">
        <v>50</v>
      </c>
      <c r="C21" s="51"/>
      <c r="D21" s="52">
        <f>D17+D20</f>
        <v>11133374183</v>
      </c>
      <c r="E21" s="52">
        <f>E17+E20</f>
        <v>7316931594</v>
      </c>
      <c r="F21" s="52">
        <f>F17+F20</f>
        <v>11133374183</v>
      </c>
      <c r="G21" s="52">
        <f>G17+G20</f>
        <v>7316931594</v>
      </c>
      <c r="H21" s="53"/>
      <c r="I21" s="53"/>
    </row>
    <row r="22" spans="1:9" ht="25.5" customHeight="1">
      <c r="A22" s="44" t="s">
        <v>116</v>
      </c>
      <c r="B22" s="46">
        <v>51</v>
      </c>
      <c r="C22" s="46">
        <v>28</v>
      </c>
      <c r="D22" s="47">
        <v>2802585679</v>
      </c>
      <c r="E22" s="47">
        <f>ROUND(E21*0.125,0)</f>
        <v>914616449</v>
      </c>
      <c r="F22" s="47">
        <f>D22</f>
        <v>2802585679</v>
      </c>
      <c r="G22" s="47">
        <f>ROUND(G21*0.125,0)</f>
        <v>914616449</v>
      </c>
      <c r="H22" s="33"/>
      <c r="I22" s="33"/>
    </row>
    <row r="23" spans="1:9" ht="25.5" customHeight="1">
      <c r="A23" s="44" t="s">
        <v>117</v>
      </c>
      <c r="B23" s="46">
        <v>52</v>
      </c>
      <c r="C23" s="46"/>
      <c r="D23" s="47">
        <v>0</v>
      </c>
      <c r="E23" s="47"/>
      <c r="F23" s="47">
        <f>+D23</f>
        <v>0</v>
      </c>
      <c r="G23" s="47"/>
      <c r="H23" s="33"/>
      <c r="I23" s="33"/>
    </row>
    <row r="24" spans="1:9" s="29" customFormat="1" ht="37.5" customHeight="1">
      <c r="A24" s="54" t="s">
        <v>118</v>
      </c>
      <c r="B24" s="55">
        <v>60</v>
      </c>
      <c r="C24" s="55"/>
      <c r="D24" s="56">
        <f>D21-D22-D23</f>
        <v>8330788504</v>
      </c>
      <c r="E24" s="56">
        <f>E21-E22-E23</f>
        <v>6402315145</v>
      </c>
      <c r="F24" s="56">
        <f>F21-F22-F23</f>
        <v>8330788504</v>
      </c>
      <c r="G24" s="56">
        <f>G21-G22-G23</f>
        <v>6402315145</v>
      </c>
      <c r="H24" s="53"/>
      <c r="I24" s="53"/>
    </row>
    <row r="25" spans="1:9" s="29" customFormat="1" ht="37.5" customHeight="1">
      <c r="A25" s="54" t="s">
        <v>119</v>
      </c>
      <c r="B25" s="55">
        <v>70</v>
      </c>
      <c r="C25" s="55"/>
      <c r="D25" s="56">
        <f>D24/10000000</f>
        <v>833.0788504</v>
      </c>
      <c r="E25" s="56"/>
      <c r="F25" s="56">
        <f>D25</f>
        <v>833.0788504</v>
      </c>
      <c r="G25" s="56"/>
      <c r="H25" s="53"/>
      <c r="I25" s="53"/>
    </row>
    <row r="26" spans="1:9" s="29" customFormat="1" ht="37.5" customHeight="1">
      <c r="A26" s="57"/>
      <c r="B26" s="58"/>
      <c r="C26" s="58"/>
      <c r="D26" s="59"/>
      <c r="E26" s="59"/>
      <c r="F26" s="59"/>
      <c r="G26" s="59"/>
      <c r="H26" s="53"/>
      <c r="I26" s="53"/>
    </row>
    <row r="27" spans="1:9" ht="15.75">
      <c r="A27" s="33"/>
      <c r="D27" s="34"/>
      <c r="E27" s="1"/>
      <c r="F27" s="1" t="s">
        <v>124</v>
      </c>
      <c r="G27" s="1"/>
      <c r="H27" s="33"/>
      <c r="I27" s="33"/>
    </row>
    <row r="28" spans="1:9" ht="15.75">
      <c r="A28" s="78" t="s">
        <v>120</v>
      </c>
      <c r="B28" s="78"/>
      <c r="C28" s="78"/>
      <c r="D28" s="78"/>
      <c r="E28" s="60"/>
      <c r="F28" s="60" t="s">
        <v>93</v>
      </c>
      <c r="G28" s="60"/>
      <c r="H28" s="33"/>
      <c r="I28" s="33"/>
    </row>
    <row r="29" spans="1:9" ht="15.75">
      <c r="A29" s="33"/>
      <c r="D29" s="32"/>
      <c r="E29" s="33"/>
      <c r="F29" s="32"/>
      <c r="G29" s="32"/>
      <c r="H29" s="33"/>
      <c r="I29" s="33"/>
    </row>
    <row r="30" spans="1:9" ht="15.75">
      <c r="A30" s="33"/>
      <c r="D30" s="32"/>
      <c r="E30" s="33"/>
      <c r="F30" s="32"/>
      <c r="G30" s="32"/>
      <c r="H30" s="33"/>
      <c r="I30" s="33"/>
    </row>
    <row r="31" spans="1:9" ht="15.75">
      <c r="A31" s="33"/>
      <c r="D31" s="32"/>
      <c r="E31" s="33"/>
      <c r="F31" s="32"/>
      <c r="G31" s="32"/>
      <c r="H31" s="33"/>
      <c r="I31" s="33"/>
    </row>
    <row r="32" spans="1:9" ht="15.75">
      <c r="A32" s="33"/>
      <c r="D32" s="32"/>
      <c r="E32" s="33"/>
      <c r="F32" s="32"/>
      <c r="G32" s="32"/>
      <c r="H32" s="33"/>
      <c r="I32" s="33"/>
    </row>
    <row r="33" spans="1:9" ht="15.75">
      <c r="A33" s="33"/>
      <c r="D33" s="32"/>
      <c r="E33" s="33"/>
      <c r="F33" s="32"/>
      <c r="G33" s="32"/>
      <c r="H33" s="33"/>
      <c r="I33" s="33"/>
    </row>
    <row r="34" spans="1:9" ht="15.75">
      <c r="A34" s="78" t="s">
        <v>131</v>
      </c>
      <c r="B34" s="78"/>
      <c r="C34" s="78"/>
      <c r="D34" s="78"/>
      <c r="E34" s="60"/>
      <c r="F34" s="60" t="s">
        <v>94</v>
      </c>
      <c r="G34" s="60"/>
      <c r="H34" s="33"/>
      <c r="I34" s="33"/>
    </row>
    <row r="35" spans="1:9" ht="15.75">
      <c r="A35" s="33"/>
      <c r="D35" s="33"/>
      <c r="E35" s="33"/>
      <c r="F35" s="32"/>
      <c r="G35" s="32"/>
      <c r="H35" s="33"/>
      <c r="I35" s="33"/>
    </row>
  </sheetData>
  <mergeCells count="10">
    <mergeCell ref="E3:G3"/>
    <mergeCell ref="A28:D28"/>
    <mergeCell ref="A34:D34"/>
    <mergeCell ref="A1:G1"/>
    <mergeCell ref="A2:G2"/>
    <mergeCell ref="A4:A5"/>
    <mergeCell ref="B4:B5"/>
    <mergeCell ref="C4:C5"/>
    <mergeCell ref="D4:E4"/>
    <mergeCell ref="F4:G4"/>
  </mergeCells>
  <printOptions/>
  <pageMargins left="0.46" right="0.31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68">
      <selection activeCell="B83" sqref="B83"/>
    </sheetView>
  </sheetViews>
  <sheetFormatPr defaultColWidth="9.140625" defaultRowHeight="12.75"/>
  <cols>
    <col min="1" max="1" width="5.421875" style="0" bestFit="1" customWidth="1"/>
    <col min="2" max="2" width="37.8515625" style="0" customWidth="1"/>
    <col min="3" max="3" width="27.57421875" style="0" customWidth="1"/>
    <col min="4" max="4" width="27.421875" style="0" customWidth="1"/>
  </cols>
  <sheetData>
    <row r="1" spans="1:4" ht="33" customHeight="1">
      <c r="A1" s="93" t="s">
        <v>132</v>
      </c>
      <c r="B1" s="93"/>
      <c r="C1" s="93"/>
      <c r="D1" s="94"/>
    </row>
    <row r="2" spans="1:3" ht="6.75" customHeight="1">
      <c r="A2" s="95"/>
      <c r="B2" s="95"/>
      <c r="C2" s="95"/>
    </row>
    <row r="3" spans="1:4" ht="21" customHeight="1">
      <c r="A3" s="69"/>
      <c r="B3" s="70" t="s">
        <v>133</v>
      </c>
      <c r="C3" s="96"/>
      <c r="D3" s="94"/>
    </row>
    <row r="4" spans="1:4" ht="20.25">
      <c r="A4" s="69"/>
      <c r="B4" s="97" t="s">
        <v>134</v>
      </c>
      <c r="C4" s="97"/>
      <c r="D4" s="94"/>
    </row>
    <row r="5" spans="1:3" ht="5.25" customHeight="1">
      <c r="A5" s="69"/>
      <c r="B5" s="98"/>
      <c r="C5" s="98"/>
    </row>
    <row r="6" spans="1:4" ht="36.75" customHeight="1">
      <c r="A6" s="69"/>
      <c r="B6" s="99" t="s">
        <v>135</v>
      </c>
      <c r="C6" s="99"/>
      <c r="D6" s="94"/>
    </row>
    <row r="7" spans="1:3" ht="15" customHeight="1" hidden="1">
      <c r="A7" s="69"/>
      <c r="B7" s="100"/>
      <c r="C7" s="100"/>
    </row>
    <row r="8" spans="1:4" ht="18">
      <c r="A8" s="99" t="s">
        <v>136</v>
      </c>
      <c r="B8" s="99"/>
      <c r="C8" s="99"/>
      <c r="D8" s="94"/>
    </row>
    <row r="9" spans="1:3" ht="10.5" customHeight="1">
      <c r="A9" s="69"/>
      <c r="B9" s="100"/>
      <c r="C9" s="100"/>
    </row>
    <row r="10" spans="1:4" ht="16.5">
      <c r="A10" s="101" t="s">
        <v>137</v>
      </c>
      <c r="B10" s="101"/>
      <c r="C10" s="101"/>
      <c r="D10" s="94"/>
    </row>
    <row r="11" spans="1:3" ht="3.75" customHeight="1" thickBot="1">
      <c r="A11" s="69"/>
      <c r="B11" s="102"/>
      <c r="C11" s="103"/>
    </row>
    <row r="12" spans="1:4" ht="37.5" customHeight="1" thickBot="1">
      <c r="A12" s="104" t="s">
        <v>138</v>
      </c>
      <c r="B12" s="105" t="s">
        <v>139</v>
      </c>
      <c r="C12" s="105" t="s">
        <v>140</v>
      </c>
      <c r="D12" s="106" t="s">
        <v>141</v>
      </c>
    </row>
    <row r="13" spans="1:4" ht="21.75" customHeight="1">
      <c r="A13" s="107" t="s">
        <v>142</v>
      </c>
      <c r="B13" s="108" t="s">
        <v>143</v>
      </c>
      <c r="C13" s="109">
        <f>SUM(C14:C18)</f>
        <v>483798065228</v>
      </c>
      <c r="D13" s="110">
        <f>SUM(D14:D18)</f>
        <v>470934707358</v>
      </c>
    </row>
    <row r="14" spans="1:4" ht="21.75" customHeight="1">
      <c r="A14" s="111">
        <v>1</v>
      </c>
      <c r="B14" s="112" t="s">
        <v>144</v>
      </c>
      <c r="C14" s="113">
        <v>152435790243</v>
      </c>
      <c r="D14" s="114">
        <v>107927424564</v>
      </c>
    </row>
    <row r="15" spans="1:4" ht="21.75" customHeight="1">
      <c r="A15" s="111">
        <v>2</v>
      </c>
      <c r="B15" s="112" t="s">
        <v>145</v>
      </c>
      <c r="C15" s="113">
        <v>3500000000</v>
      </c>
      <c r="D15" s="114">
        <v>1800000000</v>
      </c>
    </row>
    <row r="16" spans="1:4" ht="21.75" customHeight="1">
      <c r="A16" s="111">
        <v>3</v>
      </c>
      <c r="B16" s="112" t="s">
        <v>146</v>
      </c>
      <c r="C16" s="113">
        <v>154311631703</v>
      </c>
      <c r="D16" s="114">
        <v>141204335854</v>
      </c>
    </row>
    <row r="17" spans="1:4" ht="21.75" customHeight="1">
      <c r="A17" s="111">
        <v>4</v>
      </c>
      <c r="B17" s="112" t="s">
        <v>147</v>
      </c>
      <c r="C17" s="113">
        <v>170123857999</v>
      </c>
      <c r="D17" s="114">
        <v>215457215299</v>
      </c>
    </row>
    <row r="18" spans="1:4" ht="21.75" customHeight="1">
      <c r="A18" s="111">
        <v>5</v>
      </c>
      <c r="B18" s="112" t="s">
        <v>148</v>
      </c>
      <c r="C18" s="113">
        <v>3426785283</v>
      </c>
      <c r="D18" s="114">
        <v>4545731641</v>
      </c>
    </row>
    <row r="19" spans="1:4" ht="21.75" customHeight="1">
      <c r="A19" s="115" t="s">
        <v>149</v>
      </c>
      <c r="B19" s="116" t="s">
        <v>150</v>
      </c>
      <c r="C19" s="117">
        <f>C20+C21+C26+C27+C28</f>
        <v>124657832716</v>
      </c>
      <c r="D19" s="118">
        <f>D20+D21+D26+D27+D28</f>
        <v>162394968791</v>
      </c>
    </row>
    <row r="20" spans="1:4" s="119" customFormat="1" ht="21.75" customHeight="1">
      <c r="A20" s="111">
        <v>1</v>
      </c>
      <c r="B20" s="112" t="s">
        <v>151</v>
      </c>
      <c r="C20" s="113">
        <v>789651883</v>
      </c>
      <c r="D20" s="114">
        <v>789651883</v>
      </c>
    </row>
    <row r="21" spans="1:4" ht="21.75" customHeight="1">
      <c r="A21" s="111">
        <v>2</v>
      </c>
      <c r="B21" s="112" t="s">
        <v>152</v>
      </c>
      <c r="C21" s="113">
        <f>SUM(C22:C25)</f>
        <v>55192326404</v>
      </c>
      <c r="D21" s="114">
        <f>SUM(D22:D25)</f>
        <v>73084262479</v>
      </c>
    </row>
    <row r="22" spans="1:4" ht="21.75" customHeight="1">
      <c r="A22" s="111"/>
      <c r="B22" s="112" t="s">
        <v>153</v>
      </c>
      <c r="C22" s="113">
        <v>33415161052</v>
      </c>
      <c r="D22" s="114">
        <v>50904896899</v>
      </c>
    </row>
    <row r="23" spans="1:4" ht="21.75" customHeight="1">
      <c r="A23" s="111"/>
      <c r="B23" s="112" t="s">
        <v>154</v>
      </c>
      <c r="C23" s="113">
        <v>0</v>
      </c>
      <c r="D23" s="120" t="s">
        <v>155</v>
      </c>
    </row>
    <row r="24" spans="1:4" s="119" customFormat="1" ht="21.75" customHeight="1">
      <c r="A24" s="111"/>
      <c r="B24" s="112" t="s">
        <v>156</v>
      </c>
      <c r="C24" s="113">
        <v>14354803415</v>
      </c>
      <c r="D24" s="114">
        <v>13734367425</v>
      </c>
    </row>
    <row r="25" spans="1:4" ht="21.75" customHeight="1">
      <c r="A25" s="111"/>
      <c r="B25" s="112" t="s">
        <v>157</v>
      </c>
      <c r="C25" s="113">
        <v>7422361937</v>
      </c>
      <c r="D25" s="114">
        <v>8444998155</v>
      </c>
    </row>
    <row r="26" spans="1:4" ht="21.75" customHeight="1">
      <c r="A26" s="111">
        <v>3</v>
      </c>
      <c r="B26" s="112" t="s">
        <v>158</v>
      </c>
      <c r="C26" s="113">
        <v>0</v>
      </c>
      <c r="D26" s="114">
        <v>0</v>
      </c>
    </row>
    <row r="27" spans="1:4" ht="21.75" customHeight="1">
      <c r="A27" s="111">
        <v>4</v>
      </c>
      <c r="B27" s="112" t="s">
        <v>159</v>
      </c>
      <c r="C27" s="113">
        <v>66353142195</v>
      </c>
      <c r="D27" s="114">
        <v>86198342195</v>
      </c>
    </row>
    <row r="28" spans="1:4" ht="21.75" customHeight="1">
      <c r="A28" s="111">
        <v>5</v>
      </c>
      <c r="B28" s="121" t="s">
        <v>160</v>
      </c>
      <c r="C28" s="113">
        <v>2322712234</v>
      </c>
      <c r="D28" s="114">
        <v>2322712234</v>
      </c>
    </row>
    <row r="29" spans="1:4" ht="21.75" customHeight="1">
      <c r="A29" s="115" t="s">
        <v>161</v>
      </c>
      <c r="B29" s="116" t="s">
        <v>162</v>
      </c>
      <c r="C29" s="122">
        <f>C19+C13</f>
        <v>608455897944</v>
      </c>
      <c r="D29" s="123">
        <f>D19+D13</f>
        <v>633329676149</v>
      </c>
    </row>
    <row r="30" spans="1:4" ht="21.75" customHeight="1">
      <c r="A30" s="115" t="s">
        <v>163</v>
      </c>
      <c r="B30" s="116" t="s">
        <v>164</v>
      </c>
      <c r="C30" s="122">
        <f>SUM(C31:C32)</f>
        <v>320425819835</v>
      </c>
      <c r="D30" s="123">
        <f>SUM(D31:D32)</f>
        <v>346879369504</v>
      </c>
    </row>
    <row r="31" spans="1:4" ht="21.75" customHeight="1">
      <c r="A31" s="111">
        <v>1</v>
      </c>
      <c r="B31" s="112" t="s">
        <v>165</v>
      </c>
      <c r="C31" s="113">
        <v>267231459935</v>
      </c>
      <c r="D31" s="114">
        <v>283014762576</v>
      </c>
    </row>
    <row r="32" spans="1:4" ht="21.75" customHeight="1">
      <c r="A32" s="111">
        <v>2</v>
      </c>
      <c r="B32" s="112" t="s">
        <v>166</v>
      </c>
      <c r="C32" s="113">
        <v>53194359900</v>
      </c>
      <c r="D32" s="114">
        <v>63864606928</v>
      </c>
    </row>
    <row r="33" spans="1:4" ht="21.75" customHeight="1">
      <c r="A33" s="115" t="s">
        <v>167</v>
      </c>
      <c r="B33" s="116" t="s">
        <v>168</v>
      </c>
      <c r="C33" s="117">
        <f>C34+C43</f>
        <v>288030078109</v>
      </c>
      <c r="D33" s="118">
        <f>D34+D43</f>
        <v>286450306645</v>
      </c>
    </row>
    <row r="34" spans="1:4" ht="21.75" customHeight="1">
      <c r="A34" s="111">
        <v>1</v>
      </c>
      <c r="B34" s="112" t="s">
        <v>169</v>
      </c>
      <c r="C34" s="113">
        <f>SUM(C35:C41)</f>
        <v>278705368065</v>
      </c>
      <c r="D34" s="114">
        <f>SUM(D35:D41)</f>
        <v>273821317561</v>
      </c>
    </row>
    <row r="35" spans="1:4" ht="21.75" customHeight="1">
      <c r="A35" s="111"/>
      <c r="B35" s="112" t="s">
        <v>170</v>
      </c>
      <c r="C35" s="113">
        <v>100000000000</v>
      </c>
      <c r="D35" s="114">
        <v>100000000000</v>
      </c>
    </row>
    <row r="36" spans="1:4" ht="21.75" customHeight="1">
      <c r="A36" s="111"/>
      <c r="B36" s="112" t="s">
        <v>171</v>
      </c>
      <c r="C36" s="113">
        <v>122689948000</v>
      </c>
      <c r="D36" s="114">
        <v>122689948000</v>
      </c>
    </row>
    <row r="37" spans="1:4" ht="21.75" customHeight="1">
      <c r="A37" s="111"/>
      <c r="B37" s="112" t="s">
        <v>172</v>
      </c>
      <c r="C37" s="113">
        <v>0</v>
      </c>
      <c r="D37" s="114">
        <v>0</v>
      </c>
    </row>
    <row r="38" spans="1:4" ht="21.75" customHeight="1">
      <c r="A38" s="111"/>
      <c r="B38" s="112" t="s">
        <v>173</v>
      </c>
      <c r="C38" s="113">
        <v>0</v>
      </c>
      <c r="D38" s="114">
        <v>0</v>
      </c>
    </row>
    <row r="39" spans="1:4" ht="21.75" customHeight="1">
      <c r="A39" s="111"/>
      <c r="B39" s="112" t="s">
        <v>174</v>
      </c>
      <c r="C39" s="113">
        <v>0</v>
      </c>
      <c r="D39" s="114">
        <v>0</v>
      </c>
    </row>
    <row r="40" spans="1:4" ht="21.75" customHeight="1">
      <c r="A40" s="111"/>
      <c r="B40" s="112" t="s">
        <v>175</v>
      </c>
      <c r="C40" s="113">
        <f>27118526261+1740702601</f>
        <v>28859228862</v>
      </c>
      <c r="D40" s="114">
        <f>38787937707+2986887616</f>
        <v>41774825323</v>
      </c>
    </row>
    <row r="41" spans="1:4" ht="21.75" customHeight="1">
      <c r="A41" s="111"/>
      <c r="B41" s="112" t="s">
        <v>176</v>
      </c>
      <c r="C41" s="113">
        <v>27156191203</v>
      </c>
      <c r="D41" s="114">
        <v>9356544238</v>
      </c>
    </row>
    <row r="42" spans="1:4" ht="21.75" customHeight="1">
      <c r="A42" s="111"/>
      <c r="B42" s="112" t="s">
        <v>177</v>
      </c>
      <c r="C42" s="113">
        <v>0</v>
      </c>
      <c r="D42" s="114">
        <v>0</v>
      </c>
    </row>
    <row r="43" spans="1:4" ht="21.75" customHeight="1">
      <c r="A43" s="111">
        <v>2</v>
      </c>
      <c r="B43" s="112" t="s">
        <v>178</v>
      </c>
      <c r="C43" s="113">
        <f>C44+C45+C46</f>
        <v>9324710044</v>
      </c>
      <c r="D43" s="114">
        <f>D44+D45+D46</f>
        <v>12628989084</v>
      </c>
    </row>
    <row r="44" spans="1:4" ht="21.75" customHeight="1">
      <c r="A44" s="124"/>
      <c r="B44" s="125" t="s">
        <v>179</v>
      </c>
      <c r="C44" s="113">
        <v>9324710044</v>
      </c>
      <c r="D44" s="114">
        <v>12628989084</v>
      </c>
    </row>
    <row r="45" spans="1:4" ht="21.75" customHeight="1">
      <c r="A45" s="124"/>
      <c r="B45" s="125" t="s">
        <v>180</v>
      </c>
      <c r="C45" s="113">
        <v>0</v>
      </c>
      <c r="D45" s="114">
        <v>0</v>
      </c>
    </row>
    <row r="46" spans="1:4" ht="21.75" customHeight="1">
      <c r="A46" s="124"/>
      <c r="B46" s="125" t="s">
        <v>181</v>
      </c>
      <c r="C46" s="113">
        <v>0</v>
      </c>
      <c r="D46" s="114">
        <v>0</v>
      </c>
    </row>
    <row r="47" spans="1:4" ht="21.75" customHeight="1" thickBot="1">
      <c r="A47" s="126" t="s">
        <v>182</v>
      </c>
      <c r="B47" s="127" t="s">
        <v>183</v>
      </c>
      <c r="C47" s="128">
        <f>C33+C30</f>
        <v>608455897944</v>
      </c>
      <c r="D47" s="129">
        <f>D33+D30</f>
        <v>633329676149</v>
      </c>
    </row>
    <row r="48" spans="1:3" ht="6" customHeight="1">
      <c r="A48" s="130"/>
      <c r="B48" s="131"/>
      <c r="C48" s="131"/>
    </row>
    <row r="49" spans="1:3" ht="6" customHeight="1">
      <c r="A49" s="130"/>
      <c r="B49" s="131"/>
      <c r="C49" s="131"/>
    </row>
    <row r="50" spans="1:3" ht="9" customHeight="1">
      <c r="A50" s="130"/>
      <c r="B50" s="131"/>
      <c r="C50" s="131"/>
    </row>
    <row r="51" spans="1:4" ht="21.75" customHeight="1">
      <c r="A51" s="101" t="s">
        <v>184</v>
      </c>
      <c r="B51" s="101"/>
      <c r="C51" s="101"/>
      <c r="D51" s="94"/>
    </row>
    <row r="52" spans="1:4" ht="21.75" customHeight="1">
      <c r="A52" s="132" t="s">
        <v>185</v>
      </c>
      <c r="B52" s="132"/>
      <c r="C52" s="132"/>
      <c r="D52" s="94"/>
    </row>
    <row r="53" spans="1:3" ht="4.5" customHeight="1" thickBot="1">
      <c r="A53" s="130"/>
      <c r="B53" s="131"/>
      <c r="C53" s="131"/>
    </row>
    <row r="54" spans="1:4" ht="29.25" customHeight="1" thickBot="1">
      <c r="A54" s="104" t="s">
        <v>138</v>
      </c>
      <c r="B54" s="105" t="s">
        <v>186</v>
      </c>
      <c r="C54" s="105" t="s">
        <v>187</v>
      </c>
      <c r="D54" s="106" t="s">
        <v>188</v>
      </c>
    </row>
    <row r="55" spans="1:4" ht="21.75" customHeight="1">
      <c r="A55" s="133">
        <v>1</v>
      </c>
      <c r="B55" s="134" t="s">
        <v>189</v>
      </c>
      <c r="C55" s="135">
        <v>72327401657</v>
      </c>
      <c r="D55" s="136">
        <f>C55</f>
        <v>72327401657</v>
      </c>
    </row>
    <row r="56" spans="1:4" ht="21.75" customHeight="1">
      <c r="A56" s="111">
        <v>2</v>
      </c>
      <c r="B56" s="112" t="s">
        <v>190</v>
      </c>
      <c r="C56" s="113">
        <v>0</v>
      </c>
      <c r="D56" s="137">
        <f>C56</f>
        <v>0</v>
      </c>
    </row>
    <row r="57" spans="1:4" ht="21.75" customHeight="1">
      <c r="A57" s="111">
        <v>3</v>
      </c>
      <c r="B57" s="112" t="s">
        <v>191</v>
      </c>
      <c r="C57" s="113">
        <f>C55-C56</f>
        <v>72327401657</v>
      </c>
      <c r="D57" s="114">
        <f>C57</f>
        <v>72327401657</v>
      </c>
    </row>
    <row r="58" spans="1:4" ht="21.75" customHeight="1">
      <c r="A58" s="111">
        <v>4</v>
      </c>
      <c r="B58" s="112" t="s">
        <v>192</v>
      </c>
      <c r="C58" s="113">
        <v>64503021169</v>
      </c>
      <c r="D58" s="114">
        <f aca="true" t="shared" si="0" ref="D58:D72">C58</f>
        <v>64503021169</v>
      </c>
    </row>
    <row r="59" spans="1:4" ht="21.75" customHeight="1">
      <c r="A59" s="111">
        <v>5</v>
      </c>
      <c r="B59" s="112" t="s">
        <v>193</v>
      </c>
      <c r="C59" s="113">
        <f>C57-C58</f>
        <v>7824380488</v>
      </c>
      <c r="D59" s="114">
        <f t="shared" si="0"/>
        <v>7824380488</v>
      </c>
    </row>
    <row r="60" spans="1:4" ht="21.75" customHeight="1">
      <c r="A60" s="111">
        <v>6</v>
      </c>
      <c r="B60" s="112" t="s">
        <v>194</v>
      </c>
      <c r="C60" s="113">
        <v>13643119153</v>
      </c>
      <c r="D60" s="114">
        <f t="shared" si="0"/>
        <v>13643119153</v>
      </c>
    </row>
    <row r="61" spans="1:4" ht="21.75" customHeight="1">
      <c r="A61" s="111">
        <v>7</v>
      </c>
      <c r="B61" s="112" t="s">
        <v>195</v>
      </c>
      <c r="C61" s="113">
        <v>7713425702</v>
      </c>
      <c r="D61" s="114">
        <f t="shared" si="0"/>
        <v>7713425702</v>
      </c>
    </row>
    <row r="62" spans="1:4" ht="21.75" customHeight="1">
      <c r="A62" s="111">
        <v>8</v>
      </c>
      <c r="B62" s="112" t="s">
        <v>196</v>
      </c>
      <c r="C62" s="113">
        <v>0</v>
      </c>
      <c r="D62" s="114">
        <f t="shared" si="0"/>
        <v>0</v>
      </c>
    </row>
    <row r="63" spans="1:4" ht="21.75" customHeight="1">
      <c r="A63" s="111">
        <v>9</v>
      </c>
      <c r="B63" s="112" t="s">
        <v>197</v>
      </c>
      <c r="C63" s="113">
        <v>2543686697</v>
      </c>
      <c r="D63" s="114">
        <f t="shared" si="0"/>
        <v>2543686697</v>
      </c>
    </row>
    <row r="64" spans="1:4" ht="21.75" customHeight="1">
      <c r="A64" s="111">
        <v>10</v>
      </c>
      <c r="B64" s="112" t="s">
        <v>198</v>
      </c>
      <c r="C64" s="113">
        <f>C59+C60-C61-C62-C63</f>
        <v>11210387242</v>
      </c>
      <c r="D64" s="114">
        <f t="shared" si="0"/>
        <v>11210387242</v>
      </c>
    </row>
    <row r="65" spans="1:4" ht="21.75" customHeight="1">
      <c r="A65" s="111">
        <v>11</v>
      </c>
      <c r="B65" s="112" t="s">
        <v>199</v>
      </c>
      <c r="C65" s="113">
        <v>57142997</v>
      </c>
      <c r="D65" s="114">
        <f t="shared" si="0"/>
        <v>57142997</v>
      </c>
    </row>
    <row r="66" spans="1:4" ht="21.75" customHeight="1">
      <c r="A66" s="111">
        <v>12</v>
      </c>
      <c r="B66" s="112" t="s">
        <v>200</v>
      </c>
      <c r="C66" s="113">
        <v>134156056</v>
      </c>
      <c r="D66" s="114">
        <f t="shared" si="0"/>
        <v>134156056</v>
      </c>
    </row>
    <row r="67" spans="1:4" ht="21.75" customHeight="1">
      <c r="A67" s="111">
        <v>13</v>
      </c>
      <c r="B67" s="112" t="s">
        <v>201</v>
      </c>
      <c r="C67" s="113">
        <f>C65-C66</f>
        <v>-77013059</v>
      </c>
      <c r="D67" s="114">
        <f t="shared" si="0"/>
        <v>-77013059</v>
      </c>
    </row>
    <row r="68" spans="1:4" ht="21.75" customHeight="1">
      <c r="A68" s="111">
        <v>14</v>
      </c>
      <c r="B68" s="112" t="s">
        <v>202</v>
      </c>
      <c r="C68" s="113">
        <f>C64+C67</f>
        <v>11133374183</v>
      </c>
      <c r="D68" s="114">
        <f t="shared" si="0"/>
        <v>11133374183</v>
      </c>
    </row>
    <row r="69" spans="1:4" ht="21.75" customHeight="1">
      <c r="A69" s="111">
        <v>15</v>
      </c>
      <c r="B69" s="112" t="s">
        <v>203</v>
      </c>
      <c r="C69" s="138">
        <v>2802585679</v>
      </c>
      <c r="D69" s="114">
        <f t="shared" si="0"/>
        <v>2802585679</v>
      </c>
    </row>
    <row r="70" spans="1:4" ht="21.75" customHeight="1">
      <c r="A70" s="111">
        <v>16</v>
      </c>
      <c r="B70" s="112" t="s">
        <v>204</v>
      </c>
      <c r="C70" s="113">
        <f>C68-C69</f>
        <v>8330788504</v>
      </c>
      <c r="D70" s="114">
        <f t="shared" si="0"/>
        <v>8330788504</v>
      </c>
    </row>
    <row r="71" spans="1:4" ht="21.75" customHeight="1">
      <c r="A71" s="111">
        <v>17</v>
      </c>
      <c r="B71" s="112" t="s">
        <v>205</v>
      </c>
      <c r="C71" s="113">
        <f>C70/10000000</f>
        <v>833.0788504</v>
      </c>
      <c r="D71" s="114">
        <f t="shared" si="0"/>
        <v>833.0788504</v>
      </c>
    </row>
    <row r="72" spans="1:4" ht="21.75" customHeight="1" thickBot="1">
      <c r="A72" s="139">
        <v>18</v>
      </c>
      <c r="B72" s="140" t="s">
        <v>206</v>
      </c>
      <c r="C72" s="141" t="s">
        <v>155</v>
      </c>
      <c r="D72" s="142" t="str">
        <f t="shared" si="0"/>
        <v>-</v>
      </c>
    </row>
    <row r="73" spans="1:3" ht="9.75" customHeight="1">
      <c r="A73" s="143"/>
      <c r="B73" s="144"/>
      <c r="C73" s="144"/>
    </row>
    <row r="74" spans="3:4" ht="12.75">
      <c r="C74" s="3" t="s">
        <v>207</v>
      </c>
      <c r="D74" s="3"/>
    </row>
    <row r="75" spans="3:4" ht="12.75">
      <c r="C75" s="3" t="s">
        <v>208</v>
      </c>
      <c r="D75" s="3"/>
    </row>
    <row r="76" spans="3:4" ht="12.75">
      <c r="C76" s="3" t="s">
        <v>209</v>
      </c>
      <c r="D76" s="3"/>
    </row>
  </sheetData>
  <mergeCells count="8">
    <mergeCell ref="A8:D8"/>
    <mergeCell ref="A10:D10"/>
    <mergeCell ref="A51:D51"/>
    <mergeCell ref="A52:D52"/>
    <mergeCell ref="A1:D1"/>
    <mergeCell ref="B3:D3"/>
    <mergeCell ref="B4:D4"/>
    <mergeCell ref="B6:D6"/>
  </mergeCells>
  <printOptions/>
  <pageMargins left="0.28" right="0.41" top="1" bottom="1" header="0.5" footer="0.5"/>
  <pageSetup horizontalDpi="600" verticalDpi="600" orientation="portrait" paperSize="9" r:id="rId3"/>
  <legacyDrawing r:id="rId2"/>
  <oleObjects>
    <oleObject progId="CorelDraw.Graphic.8" shapeId="8366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taivu6</dc:creator>
  <cp:keywords/>
  <dc:description/>
  <cp:lastModifiedBy>t</cp:lastModifiedBy>
  <cp:lastPrinted>2007-05-04T04:45:17Z</cp:lastPrinted>
  <dcterms:created xsi:type="dcterms:W3CDTF">2007-02-02T06:23:59Z</dcterms:created>
  <dcterms:modified xsi:type="dcterms:W3CDTF">2007-05-04T04:45:27Z</dcterms:modified>
  <cp:category/>
  <cp:version/>
  <cp:contentType/>
  <cp:contentStatus/>
</cp:coreProperties>
</file>